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Հավելված 1" sheetId="1" r:id="rId1"/>
    <sheet name="Հավելված 2" sheetId="2" r:id="rId2"/>
    <sheet name="Հավելված 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230" i="3" l="1"/>
  <c r="G230" i="3"/>
  <c r="D230" i="3"/>
  <c r="J229" i="3"/>
  <c r="G229" i="3"/>
  <c r="D229" i="3"/>
  <c r="J228" i="3"/>
  <c r="G228" i="3"/>
  <c r="D228" i="3"/>
  <c r="J227" i="3"/>
  <c r="G227" i="3"/>
  <c r="D227" i="3"/>
  <c r="L225" i="3"/>
  <c r="I225" i="3"/>
  <c r="F225" i="3"/>
  <c r="J224" i="3"/>
  <c r="J222" i="3" s="1"/>
  <c r="G224" i="3"/>
  <c r="G222" i="3" s="1"/>
  <c r="D224" i="3"/>
  <c r="D222" i="3" s="1"/>
  <c r="L222" i="3"/>
  <c r="I222" i="3"/>
  <c r="F222" i="3"/>
  <c r="J221" i="3"/>
  <c r="G221" i="3"/>
  <c r="D221" i="3"/>
  <c r="J220" i="3"/>
  <c r="G220" i="3"/>
  <c r="D220" i="3"/>
  <c r="J219" i="3"/>
  <c r="G219" i="3"/>
  <c r="D219" i="3"/>
  <c r="L217" i="3"/>
  <c r="L214" i="3" s="1"/>
  <c r="I217" i="3"/>
  <c r="I214" i="3" s="1"/>
  <c r="I207" i="3" s="1"/>
  <c r="F217" i="3"/>
  <c r="F214" i="3" s="1"/>
  <c r="J216" i="3"/>
  <c r="G216" i="3"/>
  <c r="D216" i="3"/>
  <c r="J213" i="3"/>
  <c r="G213" i="3"/>
  <c r="D213" i="3"/>
  <c r="J212" i="3"/>
  <c r="G212" i="3"/>
  <c r="G209" i="3" s="1"/>
  <c r="D212" i="3"/>
  <c r="J211" i="3"/>
  <c r="G211" i="3"/>
  <c r="D211" i="3"/>
  <c r="L209" i="3"/>
  <c r="I209" i="3"/>
  <c r="F209" i="3"/>
  <c r="J206" i="3"/>
  <c r="G206" i="3"/>
  <c r="G204" i="3" s="1"/>
  <c r="D206" i="3"/>
  <c r="L204" i="3"/>
  <c r="J204" i="3"/>
  <c r="I204" i="3"/>
  <c r="F204" i="3"/>
  <c r="D204" i="3"/>
  <c r="J203" i="3"/>
  <c r="G203" i="3"/>
  <c r="D203" i="3"/>
  <c r="J202" i="3"/>
  <c r="G202" i="3"/>
  <c r="D202" i="3"/>
  <c r="J201" i="3"/>
  <c r="G201" i="3"/>
  <c r="D201" i="3"/>
  <c r="J200" i="3"/>
  <c r="G200" i="3"/>
  <c r="D200" i="3"/>
  <c r="L198" i="3"/>
  <c r="I198" i="3"/>
  <c r="F198" i="3"/>
  <c r="J197" i="3"/>
  <c r="J195" i="3" s="1"/>
  <c r="G197" i="3"/>
  <c r="G195" i="3" s="1"/>
  <c r="D197" i="3"/>
  <c r="L195" i="3"/>
  <c r="I195" i="3"/>
  <c r="F195" i="3"/>
  <c r="D195" i="3"/>
  <c r="J194" i="3"/>
  <c r="G194" i="3"/>
  <c r="D194" i="3"/>
  <c r="J193" i="3"/>
  <c r="G193" i="3"/>
  <c r="D193" i="3"/>
  <c r="J192" i="3"/>
  <c r="G192" i="3"/>
  <c r="D192" i="3"/>
  <c r="J191" i="3"/>
  <c r="G191" i="3"/>
  <c r="D191" i="3"/>
  <c r="L189" i="3"/>
  <c r="I189" i="3"/>
  <c r="F189" i="3"/>
  <c r="J188" i="3"/>
  <c r="G188" i="3"/>
  <c r="D188" i="3"/>
  <c r="J187" i="3"/>
  <c r="G187" i="3"/>
  <c r="D187" i="3"/>
  <c r="J186" i="3"/>
  <c r="G186" i="3"/>
  <c r="D186" i="3"/>
  <c r="J185" i="3"/>
  <c r="G185" i="3"/>
  <c r="D185" i="3"/>
  <c r="L183" i="3"/>
  <c r="I183" i="3"/>
  <c r="F183" i="3"/>
  <c r="J182" i="3"/>
  <c r="G182" i="3"/>
  <c r="D182" i="3"/>
  <c r="J181" i="3"/>
  <c r="G181" i="3"/>
  <c r="D181" i="3"/>
  <c r="J180" i="3"/>
  <c r="G180" i="3"/>
  <c r="D180" i="3"/>
  <c r="L178" i="3"/>
  <c r="I178" i="3"/>
  <c r="F178" i="3"/>
  <c r="J177" i="3"/>
  <c r="G177" i="3"/>
  <c r="D177" i="3"/>
  <c r="J176" i="3"/>
  <c r="G176" i="3"/>
  <c r="D176" i="3"/>
  <c r="J175" i="3"/>
  <c r="G175" i="3"/>
  <c r="D175" i="3"/>
  <c r="L173" i="3"/>
  <c r="L171" i="3" s="1"/>
  <c r="I173" i="3"/>
  <c r="F173" i="3"/>
  <c r="J168" i="3"/>
  <c r="G168" i="3"/>
  <c r="D168" i="3"/>
  <c r="J167" i="3"/>
  <c r="J165" i="3" s="1"/>
  <c r="G167" i="3"/>
  <c r="G165" i="3" s="1"/>
  <c r="D167" i="3"/>
  <c r="D165" i="3" s="1"/>
  <c r="L165" i="3"/>
  <c r="L140" i="3" s="1"/>
  <c r="L18" i="3" s="1"/>
  <c r="K165" i="3"/>
  <c r="I165" i="3"/>
  <c r="I140" i="3" s="1"/>
  <c r="I18" i="3" s="1"/>
  <c r="H165" i="3"/>
  <c r="F165" i="3"/>
  <c r="F140" i="3" s="1"/>
  <c r="F18" i="3" s="1"/>
  <c r="E165" i="3"/>
  <c r="J164" i="3"/>
  <c r="G164" i="3"/>
  <c r="G162" i="3" s="1"/>
  <c r="D164" i="3"/>
  <c r="D162" i="3" s="1"/>
  <c r="K162" i="3"/>
  <c r="J162" i="3"/>
  <c r="H162" i="3"/>
  <c r="E162" i="3"/>
  <c r="J161" i="3"/>
  <c r="G161" i="3"/>
  <c r="G159" i="3" s="1"/>
  <c r="D161" i="3"/>
  <c r="D159" i="3" s="1"/>
  <c r="K159" i="3"/>
  <c r="J159" i="3"/>
  <c r="H159" i="3"/>
  <c r="E159" i="3"/>
  <c r="J158" i="3"/>
  <c r="G158" i="3"/>
  <c r="D158" i="3"/>
  <c r="J157" i="3"/>
  <c r="G157" i="3"/>
  <c r="D157" i="3"/>
  <c r="K155" i="3"/>
  <c r="H155" i="3"/>
  <c r="E155" i="3"/>
  <c r="J154" i="3"/>
  <c r="J152" i="3" s="1"/>
  <c r="G154" i="3"/>
  <c r="G152" i="3" s="1"/>
  <c r="D154" i="3"/>
  <c r="K152" i="3"/>
  <c r="H152" i="3"/>
  <c r="E152" i="3"/>
  <c r="D152" i="3"/>
  <c r="J151" i="3"/>
  <c r="G151" i="3"/>
  <c r="D151" i="3"/>
  <c r="J150" i="3"/>
  <c r="G150" i="3"/>
  <c r="D150" i="3"/>
  <c r="J149" i="3"/>
  <c r="G149" i="3"/>
  <c r="D149" i="3"/>
  <c r="J148" i="3"/>
  <c r="G148" i="3"/>
  <c r="D148" i="3"/>
  <c r="K146" i="3"/>
  <c r="H146" i="3"/>
  <c r="G146" i="3"/>
  <c r="E146" i="3"/>
  <c r="J145" i="3"/>
  <c r="J142" i="3" s="1"/>
  <c r="G145" i="3"/>
  <c r="G142" i="3" s="1"/>
  <c r="D145" i="3"/>
  <c r="J144" i="3"/>
  <c r="G144" i="3"/>
  <c r="D144" i="3"/>
  <c r="K142" i="3"/>
  <c r="K140" i="3" s="1"/>
  <c r="H142" i="3"/>
  <c r="E142" i="3"/>
  <c r="J139" i="3"/>
  <c r="J137" i="3" s="1"/>
  <c r="G139" i="3"/>
  <c r="G137" i="3" s="1"/>
  <c r="D139" i="3"/>
  <c r="D137" i="3" s="1"/>
  <c r="K137" i="3"/>
  <c r="H137" i="3"/>
  <c r="E137" i="3"/>
  <c r="J136" i="3"/>
  <c r="G136" i="3"/>
  <c r="D136" i="3"/>
  <c r="J135" i="3"/>
  <c r="G135" i="3"/>
  <c r="D135" i="3"/>
  <c r="J134" i="3"/>
  <c r="G134" i="3"/>
  <c r="D134" i="3"/>
  <c r="J133" i="3"/>
  <c r="G133" i="3"/>
  <c r="D133" i="3"/>
  <c r="K131" i="3"/>
  <c r="H131" i="3"/>
  <c r="E131" i="3"/>
  <c r="J130" i="3"/>
  <c r="J127" i="3" s="1"/>
  <c r="G130" i="3"/>
  <c r="G127" i="3" s="1"/>
  <c r="D130" i="3"/>
  <c r="J129" i="3"/>
  <c r="G129" i="3"/>
  <c r="D129" i="3"/>
  <c r="K127" i="3"/>
  <c r="H127" i="3"/>
  <c r="E127" i="3"/>
  <c r="J124" i="3"/>
  <c r="G124" i="3"/>
  <c r="D124" i="3"/>
  <c r="J123" i="3"/>
  <c r="G123" i="3"/>
  <c r="D123" i="3"/>
  <c r="J122" i="3"/>
  <c r="G122" i="3"/>
  <c r="D122" i="3"/>
  <c r="K120" i="3"/>
  <c r="K116" i="3" s="1"/>
  <c r="H120" i="3"/>
  <c r="H116" i="3" s="1"/>
  <c r="E120" i="3"/>
  <c r="E116" i="3" s="1"/>
  <c r="J119" i="3"/>
  <c r="G119" i="3"/>
  <c r="D119" i="3"/>
  <c r="J118" i="3"/>
  <c r="G118" i="3"/>
  <c r="D118" i="3"/>
  <c r="J115" i="3"/>
  <c r="M115" i="3" s="1"/>
  <c r="G115" i="3"/>
  <c r="D115" i="3"/>
  <c r="J114" i="3"/>
  <c r="G114" i="3"/>
  <c r="D114" i="3"/>
  <c r="J113" i="3"/>
  <c r="G113" i="3"/>
  <c r="D113" i="3"/>
  <c r="K112" i="3"/>
  <c r="K108" i="3" s="1"/>
  <c r="H112" i="3"/>
  <c r="H108" i="3" s="1"/>
  <c r="E112" i="3"/>
  <c r="E108" i="3" s="1"/>
  <c r="J111" i="3"/>
  <c r="G111" i="3"/>
  <c r="D111" i="3"/>
  <c r="J110" i="3"/>
  <c r="M110" i="3" s="1"/>
  <c r="G110" i="3"/>
  <c r="D110" i="3"/>
  <c r="J107" i="3"/>
  <c r="G107" i="3"/>
  <c r="D107" i="3"/>
  <c r="J106" i="3"/>
  <c r="G106" i="3"/>
  <c r="D106" i="3"/>
  <c r="K104" i="3"/>
  <c r="H104" i="3"/>
  <c r="E104" i="3"/>
  <c r="J103" i="3"/>
  <c r="G103" i="3"/>
  <c r="D103" i="3"/>
  <c r="J102" i="3"/>
  <c r="G102" i="3"/>
  <c r="D102" i="3"/>
  <c r="K100" i="3"/>
  <c r="H100" i="3"/>
  <c r="E100" i="3"/>
  <c r="J97" i="3"/>
  <c r="J94" i="3" s="1"/>
  <c r="G97" i="3"/>
  <c r="D97" i="3"/>
  <c r="J96" i="3"/>
  <c r="G96" i="3"/>
  <c r="D96" i="3"/>
  <c r="K94" i="3"/>
  <c r="H94" i="3"/>
  <c r="E94" i="3"/>
  <c r="J93" i="3"/>
  <c r="G93" i="3"/>
  <c r="D93" i="3"/>
  <c r="J92" i="3"/>
  <c r="G92" i="3"/>
  <c r="D92" i="3"/>
  <c r="K90" i="3"/>
  <c r="H90" i="3"/>
  <c r="E90" i="3"/>
  <c r="J87" i="3"/>
  <c r="G87" i="3"/>
  <c r="D87" i="3"/>
  <c r="J86" i="3"/>
  <c r="G86" i="3"/>
  <c r="D86" i="3"/>
  <c r="J85" i="3"/>
  <c r="G85" i="3"/>
  <c r="D85" i="3"/>
  <c r="K83" i="3"/>
  <c r="H83" i="3"/>
  <c r="E83" i="3"/>
  <c r="J82" i="3"/>
  <c r="J79" i="3" s="1"/>
  <c r="G82" i="3"/>
  <c r="D82" i="3"/>
  <c r="J81" i="3"/>
  <c r="G81" i="3"/>
  <c r="D81" i="3"/>
  <c r="K79" i="3"/>
  <c r="H79" i="3"/>
  <c r="E79" i="3"/>
  <c r="J78" i="3"/>
  <c r="J75" i="3" s="1"/>
  <c r="G78" i="3"/>
  <c r="D78" i="3"/>
  <c r="J77" i="3"/>
  <c r="G77" i="3"/>
  <c r="D77" i="3"/>
  <c r="K75" i="3"/>
  <c r="H75" i="3"/>
  <c r="E75" i="3"/>
  <c r="J72" i="3"/>
  <c r="M72" i="3" s="1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K63" i="3"/>
  <c r="H63" i="3"/>
  <c r="E63" i="3"/>
  <c r="J62" i="3"/>
  <c r="G62" i="3"/>
  <c r="G59" i="3" s="1"/>
  <c r="D62" i="3"/>
  <c r="J61" i="3"/>
  <c r="G61" i="3"/>
  <c r="D61" i="3"/>
  <c r="K59" i="3"/>
  <c r="H59" i="3"/>
  <c r="E59" i="3"/>
  <c r="D59" i="3"/>
  <c r="J58" i="3"/>
  <c r="J56" i="3" s="1"/>
  <c r="G58" i="3"/>
  <c r="G56" i="3" s="1"/>
  <c r="D58" i="3"/>
  <c r="K56" i="3"/>
  <c r="H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M52" i="3" s="1"/>
  <c r="D52" i="3"/>
  <c r="J51" i="3"/>
  <c r="G51" i="3"/>
  <c r="M51" i="3" s="1"/>
  <c r="D51" i="3"/>
  <c r="J50" i="3"/>
  <c r="G50" i="3"/>
  <c r="M50" i="3" s="1"/>
  <c r="D50" i="3"/>
  <c r="J49" i="3"/>
  <c r="G49" i="3"/>
  <c r="M49" i="3" s="1"/>
  <c r="D49" i="3"/>
  <c r="J48" i="3"/>
  <c r="G48" i="3"/>
  <c r="D48" i="3"/>
  <c r="K46" i="3"/>
  <c r="H46" i="3"/>
  <c r="E46" i="3"/>
  <c r="J45" i="3"/>
  <c r="J41" i="3" s="1"/>
  <c r="G45" i="3"/>
  <c r="D45" i="3"/>
  <c r="J44" i="3"/>
  <c r="G44" i="3"/>
  <c r="D44" i="3"/>
  <c r="J43" i="3"/>
  <c r="G43" i="3"/>
  <c r="D43" i="3"/>
  <c r="K41" i="3"/>
  <c r="H41" i="3"/>
  <c r="E41" i="3"/>
  <c r="J40" i="3"/>
  <c r="G40" i="3"/>
  <c r="D40" i="3"/>
  <c r="J39" i="3"/>
  <c r="G39" i="3"/>
  <c r="D39" i="3"/>
  <c r="J38" i="3"/>
  <c r="G38" i="3"/>
  <c r="D38" i="3"/>
  <c r="J37" i="3"/>
  <c r="M37" i="3" s="1"/>
  <c r="G37" i="3"/>
  <c r="D37" i="3"/>
  <c r="J36" i="3"/>
  <c r="G36" i="3"/>
  <c r="D36" i="3"/>
  <c r="J35" i="3"/>
  <c r="G35" i="3"/>
  <c r="D35" i="3"/>
  <c r="J34" i="3"/>
  <c r="G34" i="3"/>
  <c r="D34" i="3"/>
  <c r="K32" i="3"/>
  <c r="H32" i="3"/>
  <c r="E32" i="3"/>
  <c r="J29" i="3"/>
  <c r="G29" i="3"/>
  <c r="G27" i="3" s="1"/>
  <c r="D29" i="3"/>
  <c r="K27" i="3"/>
  <c r="J27" i="3"/>
  <c r="J20" i="3" s="1"/>
  <c r="H27" i="3"/>
  <c r="E27" i="3"/>
  <c r="D27" i="3"/>
  <c r="J26" i="3"/>
  <c r="G26" i="3"/>
  <c r="D26" i="3"/>
  <c r="M25" i="3"/>
  <c r="J25" i="3"/>
  <c r="G25" i="3"/>
  <c r="D25" i="3"/>
  <c r="M24" i="3"/>
  <c r="J24" i="3"/>
  <c r="G24" i="3"/>
  <c r="D24" i="3"/>
  <c r="D22" i="3" s="1"/>
  <c r="K22" i="3"/>
  <c r="J22" i="3"/>
  <c r="H22" i="3"/>
  <c r="H20" i="3" s="1"/>
  <c r="G22" i="3"/>
  <c r="M22" i="3" s="1"/>
  <c r="E22" i="3"/>
  <c r="L317" i="2"/>
  <c r="I317" i="2"/>
  <c r="I315" i="2" s="1"/>
  <c r="I313" i="2" s="1"/>
  <c r="F317" i="2"/>
  <c r="N315" i="2"/>
  <c r="N313" i="2" s="1"/>
  <c r="M315" i="2"/>
  <c r="M313" i="2" s="1"/>
  <c r="K315" i="2"/>
  <c r="K313" i="2" s="1"/>
  <c r="J315" i="2"/>
  <c r="J313" i="2" s="1"/>
  <c r="H315" i="2"/>
  <c r="G315" i="2"/>
  <c r="G313" i="2" s="1"/>
  <c r="F315" i="2"/>
  <c r="F313" i="2" s="1"/>
  <c r="H313" i="2"/>
  <c r="L312" i="2"/>
  <c r="I312" i="2"/>
  <c r="F312" i="2"/>
  <c r="L311" i="2"/>
  <c r="I311" i="2"/>
  <c r="F311" i="2"/>
  <c r="N309" i="2"/>
  <c r="M309" i="2"/>
  <c r="K309" i="2"/>
  <c r="J309" i="2"/>
  <c r="H309" i="2"/>
  <c r="G309" i="2"/>
  <c r="L307" i="2"/>
  <c r="L305" i="2" s="1"/>
  <c r="I307" i="2"/>
  <c r="I305" i="2" s="1"/>
  <c r="F307" i="2"/>
  <c r="N305" i="2"/>
  <c r="M305" i="2"/>
  <c r="K305" i="2"/>
  <c r="J305" i="2"/>
  <c r="H305" i="2"/>
  <c r="G305" i="2"/>
  <c r="F305" i="2"/>
  <c r="L304" i="2"/>
  <c r="L302" i="2" s="1"/>
  <c r="I304" i="2"/>
  <c r="I302" i="2" s="1"/>
  <c r="F304" i="2"/>
  <c r="F302" i="2" s="1"/>
  <c r="N302" i="2"/>
  <c r="M302" i="2"/>
  <c r="K302" i="2"/>
  <c r="J302" i="2"/>
  <c r="H302" i="2"/>
  <c r="G302" i="2"/>
  <c r="L301" i="2"/>
  <c r="L299" i="2" s="1"/>
  <c r="I301" i="2"/>
  <c r="I299" i="2" s="1"/>
  <c r="F301" i="2"/>
  <c r="F299" i="2" s="1"/>
  <c r="N299" i="2"/>
  <c r="M299" i="2"/>
  <c r="K299" i="2"/>
  <c r="J299" i="2"/>
  <c r="H299" i="2"/>
  <c r="G299" i="2"/>
  <c r="L298" i="2"/>
  <c r="L296" i="2" s="1"/>
  <c r="I298" i="2"/>
  <c r="I296" i="2" s="1"/>
  <c r="F298" i="2"/>
  <c r="F296" i="2" s="1"/>
  <c r="N296" i="2"/>
  <c r="M296" i="2"/>
  <c r="K296" i="2"/>
  <c r="J296" i="2"/>
  <c r="H296" i="2"/>
  <c r="G296" i="2"/>
  <c r="L295" i="2"/>
  <c r="L293" i="2" s="1"/>
  <c r="I295" i="2"/>
  <c r="I293" i="2" s="1"/>
  <c r="F295" i="2"/>
  <c r="F293" i="2" s="1"/>
  <c r="N293" i="2"/>
  <c r="M293" i="2"/>
  <c r="K293" i="2"/>
  <c r="J293" i="2"/>
  <c r="H293" i="2"/>
  <c r="G293" i="2"/>
  <c r="L292" i="2"/>
  <c r="L290" i="2" s="1"/>
  <c r="I292" i="2"/>
  <c r="I290" i="2" s="1"/>
  <c r="F292" i="2"/>
  <c r="N290" i="2"/>
  <c r="M290" i="2"/>
  <c r="K290" i="2"/>
  <c r="J290" i="2"/>
  <c r="H290" i="2"/>
  <c r="G290" i="2"/>
  <c r="F290" i="2"/>
  <c r="L289" i="2"/>
  <c r="I289" i="2"/>
  <c r="I287" i="2" s="1"/>
  <c r="F289" i="2"/>
  <c r="N287" i="2"/>
  <c r="M287" i="2"/>
  <c r="L287" i="2"/>
  <c r="K287" i="2"/>
  <c r="J287" i="2"/>
  <c r="H287" i="2"/>
  <c r="G287" i="2"/>
  <c r="F287" i="2"/>
  <c r="L286" i="2"/>
  <c r="I286" i="2"/>
  <c r="F286" i="2"/>
  <c r="L285" i="2"/>
  <c r="L283" i="2" s="1"/>
  <c r="I285" i="2"/>
  <c r="F285" i="2"/>
  <c r="N283" i="2"/>
  <c r="M283" i="2"/>
  <c r="K283" i="2"/>
  <c r="J283" i="2"/>
  <c r="H283" i="2"/>
  <c r="G283" i="2"/>
  <c r="L280" i="2"/>
  <c r="I280" i="2"/>
  <c r="I278" i="2" s="1"/>
  <c r="F280" i="2"/>
  <c r="F278" i="2" s="1"/>
  <c r="N278" i="2"/>
  <c r="M278" i="2"/>
  <c r="K278" i="2"/>
  <c r="J278" i="2"/>
  <c r="H278" i="2"/>
  <c r="G278" i="2"/>
  <c r="L277" i="2"/>
  <c r="I277" i="2"/>
  <c r="I275" i="2" s="1"/>
  <c r="F277" i="2"/>
  <c r="F275" i="2" s="1"/>
  <c r="N275" i="2"/>
  <c r="M275" i="2"/>
  <c r="L275" i="2"/>
  <c r="K275" i="2"/>
  <c r="J275" i="2"/>
  <c r="H275" i="2"/>
  <c r="G275" i="2"/>
  <c r="L274" i="2"/>
  <c r="I274" i="2"/>
  <c r="I272" i="2" s="1"/>
  <c r="F274" i="2"/>
  <c r="F272" i="2" s="1"/>
  <c r="N272" i="2"/>
  <c r="M272" i="2"/>
  <c r="K272" i="2"/>
  <c r="J272" i="2"/>
  <c r="H272" i="2"/>
  <c r="G272" i="2"/>
  <c r="L271" i="2"/>
  <c r="I271" i="2"/>
  <c r="F271" i="2"/>
  <c r="L270" i="2"/>
  <c r="I270" i="2"/>
  <c r="F270" i="2"/>
  <c r="F268" i="2" s="1"/>
  <c r="N268" i="2"/>
  <c r="M268" i="2"/>
  <c r="K268" i="2"/>
  <c r="J268" i="2"/>
  <c r="H268" i="2"/>
  <c r="G268" i="2"/>
  <c r="L267" i="2"/>
  <c r="I267" i="2"/>
  <c r="F267" i="2"/>
  <c r="L266" i="2"/>
  <c r="I266" i="2"/>
  <c r="I264" i="2" s="1"/>
  <c r="F266" i="2"/>
  <c r="N264" i="2"/>
  <c r="M264" i="2"/>
  <c r="K264" i="2"/>
  <c r="J264" i="2"/>
  <c r="J250" i="2" s="1"/>
  <c r="H264" i="2"/>
  <c r="G264" i="2"/>
  <c r="L263" i="2"/>
  <c r="I263" i="2"/>
  <c r="F263" i="2"/>
  <c r="L262" i="2"/>
  <c r="I262" i="2"/>
  <c r="F262" i="2"/>
  <c r="N260" i="2"/>
  <c r="M260" i="2"/>
  <c r="L260" i="2"/>
  <c r="K260" i="2"/>
  <c r="J260" i="2"/>
  <c r="H260" i="2"/>
  <c r="G260" i="2"/>
  <c r="L259" i="2"/>
  <c r="I259" i="2"/>
  <c r="F259" i="2"/>
  <c r="L258" i="2"/>
  <c r="I258" i="2"/>
  <c r="I256" i="2" s="1"/>
  <c r="F258" i="2"/>
  <c r="N256" i="2"/>
  <c r="M256" i="2"/>
  <c r="K256" i="2"/>
  <c r="J256" i="2"/>
  <c r="H256" i="2"/>
  <c r="G256" i="2"/>
  <c r="L255" i="2"/>
  <c r="I255" i="2"/>
  <c r="F255" i="2"/>
  <c r="L254" i="2"/>
  <c r="I254" i="2"/>
  <c r="F254" i="2"/>
  <c r="N252" i="2"/>
  <c r="M252" i="2"/>
  <c r="K252" i="2"/>
  <c r="J252" i="2"/>
  <c r="H252" i="2"/>
  <c r="G252" i="2"/>
  <c r="L249" i="2"/>
  <c r="L247" i="2" s="1"/>
  <c r="I249" i="2"/>
  <c r="F249" i="2"/>
  <c r="N247" i="2"/>
  <c r="M247" i="2"/>
  <c r="K247" i="2"/>
  <c r="J247" i="2"/>
  <c r="J220" i="2" s="1"/>
  <c r="I247" i="2"/>
  <c r="H247" i="2"/>
  <c r="G247" i="2"/>
  <c r="F247" i="2"/>
  <c r="L246" i="2"/>
  <c r="O246" i="2" s="1"/>
  <c r="I246" i="2"/>
  <c r="F246" i="2"/>
  <c r="F244" i="2" s="1"/>
  <c r="N244" i="2"/>
  <c r="M244" i="2"/>
  <c r="K244" i="2"/>
  <c r="J244" i="2"/>
  <c r="I244" i="2"/>
  <c r="H244" i="2"/>
  <c r="G244" i="2"/>
  <c r="L243" i="2"/>
  <c r="I243" i="2"/>
  <c r="F243" i="2"/>
  <c r="L242" i="2"/>
  <c r="I242" i="2"/>
  <c r="F242" i="2"/>
  <c r="L241" i="2"/>
  <c r="I241" i="2"/>
  <c r="F241" i="2"/>
  <c r="N239" i="2"/>
  <c r="M239" i="2"/>
  <c r="K239" i="2"/>
  <c r="J239" i="2"/>
  <c r="H239" i="2"/>
  <c r="G239" i="2"/>
  <c r="L238" i="2"/>
  <c r="I238" i="2"/>
  <c r="F238" i="2"/>
  <c r="F234" i="2" s="1"/>
  <c r="L237" i="2"/>
  <c r="I237" i="2"/>
  <c r="F237" i="2"/>
  <c r="L236" i="2"/>
  <c r="I236" i="2"/>
  <c r="I234" i="2" s="1"/>
  <c r="F236" i="2"/>
  <c r="N234" i="2"/>
  <c r="M234" i="2"/>
  <c r="K234" i="2"/>
  <c r="J234" i="2"/>
  <c r="H234" i="2"/>
  <c r="G234" i="2"/>
  <c r="L233" i="2"/>
  <c r="I233" i="2"/>
  <c r="F233" i="2"/>
  <c r="L232" i="2"/>
  <c r="I232" i="2"/>
  <c r="F232" i="2"/>
  <c r="L231" i="2"/>
  <c r="I231" i="2"/>
  <c r="F231" i="2"/>
  <c r="L230" i="2"/>
  <c r="I230" i="2"/>
  <c r="F230" i="2"/>
  <c r="L229" i="2"/>
  <c r="I229" i="2"/>
  <c r="F229" i="2"/>
  <c r="L228" i="2"/>
  <c r="I228" i="2"/>
  <c r="F228" i="2"/>
  <c r="L227" i="2"/>
  <c r="I227" i="2"/>
  <c r="F227" i="2"/>
  <c r="N225" i="2"/>
  <c r="M225" i="2"/>
  <c r="K225" i="2"/>
  <c r="K220" i="2" s="1"/>
  <c r="J225" i="2"/>
  <c r="H225" i="2"/>
  <c r="G225" i="2"/>
  <c r="L224" i="2"/>
  <c r="O224" i="2" s="1"/>
  <c r="I224" i="2"/>
  <c r="F224" i="2"/>
  <c r="F222" i="2" s="1"/>
  <c r="N222" i="2"/>
  <c r="M222" i="2"/>
  <c r="K222" i="2"/>
  <c r="J222" i="2"/>
  <c r="I222" i="2"/>
  <c r="H222" i="2"/>
  <c r="G222" i="2"/>
  <c r="L219" i="2"/>
  <c r="I219" i="2"/>
  <c r="F219" i="2"/>
  <c r="L218" i="2"/>
  <c r="I218" i="2"/>
  <c r="F218" i="2"/>
  <c r="N216" i="2"/>
  <c r="M216" i="2"/>
  <c r="K216" i="2"/>
  <c r="J216" i="2"/>
  <c r="H216" i="2"/>
  <c r="G216" i="2"/>
  <c r="L215" i="2"/>
  <c r="L213" i="2" s="1"/>
  <c r="I215" i="2"/>
  <c r="I213" i="2" s="1"/>
  <c r="F215" i="2"/>
  <c r="N213" i="2"/>
  <c r="M213" i="2"/>
  <c r="K213" i="2"/>
  <c r="J213" i="2"/>
  <c r="H213" i="2"/>
  <c r="G213" i="2"/>
  <c r="F213" i="2"/>
  <c r="L212" i="2"/>
  <c r="L210" i="2" s="1"/>
  <c r="I212" i="2"/>
  <c r="I210" i="2" s="1"/>
  <c r="F212" i="2"/>
  <c r="F210" i="2" s="1"/>
  <c r="N210" i="2"/>
  <c r="M210" i="2"/>
  <c r="K210" i="2"/>
  <c r="J210" i="2"/>
  <c r="H210" i="2"/>
  <c r="G210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F204" i="2" s="1"/>
  <c r="N204" i="2"/>
  <c r="M204" i="2"/>
  <c r="K204" i="2"/>
  <c r="J204" i="2"/>
  <c r="H204" i="2"/>
  <c r="G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N198" i="2"/>
  <c r="M198" i="2"/>
  <c r="K198" i="2"/>
  <c r="J198" i="2"/>
  <c r="H198" i="2"/>
  <c r="G198" i="2"/>
  <c r="L197" i="2"/>
  <c r="I197" i="2"/>
  <c r="F197" i="2"/>
  <c r="L196" i="2"/>
  <c r="I196" i="2"/>
  <c r="F196" i="2"/>
  <c r="L195" i="2"/>
  <c r="I195" i="2"/>
  <c r="I193" i="2" s="1"/>
  <c r="F195" i="2"/>
  <c r="N193" i="2"/>
  <c r="M193" i="2"/>
  <c r="K193" i="2"/>
  <c r="J193" i="2"/>
  <c r="H193" i="2"/>
  <c r="G193" i="2"/>
  <c r="L190" i="2"/>
  <c r="L188" i="2" s="1"/>
  <c r="I190" i="2"/>
  <c r="I188" i="2" s="1"/>
  <c r="F190" i="2"/>
  <c r="F188" i="2" s="1"/>
  <c r="N188" i="2"/>
  <c r="M188" i="2"/>
  <c r="K188" i="2"/>
  <c r="J188" i="2"/>
  <c r="H188" i="2"/>
  <c r="G188" i="2"/>
  <c r="L187" i="2"/>
  <c r="L185" i="2" s="1"/>
  <c r="I187" i="2"/>
  <c r="I185" i="2" s="1"/>
  <c r="F187" i="2"/>
  <c r="F185" i="2" s="1"/>
  <c r="N185" i="2"/>
  <c r="M185" i="2"/>
  <c r="K185" i="2"/>
  <c r="J185" i="2"/>
  <c r="H185" i="2"/>
  <c r="G185" i="2"/>
  <c r="L184" i="2"/>
  <c r="I184" i="2"/>
  <c r="I182" i="2" s="1"/>
  <c r="F184" i="2"/>
  <c r="N182" i="2"/>
  <c r="M182" i="2"/>
  <c r="K182" i="2"/>
  <c r="J182" i="2"/>
  <c r="H182" i="2"/>
  <c r="G182" i="2"/>
  <c r="F182" i="2"/>
  <c r="L181" i="2"/>
  <c r="I181" i="2"/>
  <c r="I179" i="2" s="1"/>
  <c r="F181" i="2"/>
  <c r="N179" i="2"/>
  <c r="M179" i="2"/>
  <c r="L179" i="2"/>
  <c r="K179" i="2"/>
  <c r="J179" i="2"/>
  <c r="H179" i="2"/>
  <c r="G179" i="2"/>
  <c r="G171" i="2" s="1"/>
  <c r="F179" i="2"/>
  <c r="L178" i="2"/>
  <c r="L176" i="2" s="1"/>
  <c r="I178" i="2"/>
  <c r="I176" i="2" s="1"/>
  <c r="F178" i="2"/>
  <c r="N176" i="2"/>
  <c r="M176" i="2"/>
  <c r="K176" i="2"/>
  <c r="K171" i="2" s="1"/>
  <c r="J176" i="2"/>
  <c r="H176" i="2"/>
  <c r="G176" i="2"/>
  <c r="F176" i="2"/>
  <c r="L175" i="2"/>
  <c r="L173" i="2" s="1"/>
  <c r="I175" i="2"/>
  <c r="I173" i="2" s="1"/>
  <c r="F175" i="2"/>
  <c r="N173" i="2"/>
  <c r="M173" i="2"/>
  <c r="K173" i="2"/>
  <c r="J173" i="2"/>
  <c r="H173" i="2"/>
  <c r="G173" i="2"/>
  <c r="F173" i="2"/>
  <c r="M171" i="2"/>
  <c r="L170" i="2"/>
  <c r="I170" i="2"/>
  <c r="F170" i="2"/>
  <c r="N168" i="2"/>
  <c r="M168" i="2"/>
  <c r="K168" i="2"/>
  <c r="J168" i="2"/>
  <c r="I168" i="2"/>
  <c r="H168" i="2"/>
  <c r="G168" i="2"/>
  <c r="F168" i="2"/>
  <c r="L167" i="2"/>
  <c r="L165" i="2" s="1"/>
  <c r="I167" i="2"/>
  <c r="I165" i="2" s="1"/>
  <c r="F167" i="2"/>
  <c r="N165" i="2"/>
  <c r="M165" i="2"/>
  <c r="K165" i="2"/>
  <c r="J165" i="2"/>
  <c r="H165" i="2"/>
  <c r="G165" i="2"/>
  <c r="F165" i="2"/>
  <c r="L164" i="2"/>
  <c r="L162" i="2" s="1"/>
  <c r="I164" i="2"/>
  <c r="I162" i="2" s="1"/>
  <c r="F164" i="2"/>
  <c r="F162" i="2" s="1"/>
  <c r="N162" i="2"/>
  <c r="M162" i="2"/>
  <c r="K162" i="2"/>
  <c r="J162" i="2"/>
  <c r="H162" i="2"/>
  <c r="G162" i="2"/>
  <c r="L161" i="2"/>
  <c r="L159" i="2" s="1"/>
  <c r="I161" i="2"/>
  <c r="I159" i="2" s="1"/>
  <c r="F161" i="2"/>
  <c r="N159" i="2"/>
  <c r="M159" i="2"/>
  <c r="K159" i="2"/>
  <c r="J159" i="2"/>
  <c r="H159" i="2"/>
  <c r="G159" i="2"/>
  <c r="F159" i="2"/>
  <c r="L158" i="2"/>
  <c r="I158" i="2"/>
  <c r="I156" i="2" s="1"/>
  <c r="F158" i="2"/>
  <c r="N156" i="2"/>
  <c r="M156" i="2"/>
  <c r="K156" i="2"/>
  <c r="J156" i="2"/>
  <c r="H156" i="2"/>
  <c r="G156" i="2"/>
  <c r="F156" i="2"/>
  <c r="L155" i="2"/>
  <c r="I155" i="2"/>
  <c r="I153" i="2" s="1"/>
  <c r="F155" i="2"/>
  <c r="F153" i="2" s="1"/>
  <c r="N153" i="2"/>
  <c r="M153" i="2"/>
  <c r="K153" i="2"/>
  <c r="J153" i="2"/>
  <c r="H153" i="2"/>
  <c r="G153" i="2"/>
  <c r="L150" i="2"/>
  <c r="L148" i="2" s="1"/>
  <c r="I150" i="2"/>
  <c r="I148" i="2" s="1"/>
  <c r="F150" i="2"/>
  <c r="F148" i="2" s="1"/>
  <c r="N148" i="2"/>
  <c r="M148" i="2"/>
  <c r="K148" i="2"/>
  <c r="J148" i="2"/>
  <c r="H148" i="2"/>
  <c r="G148" i="2"/>
  <c r="L147" i="2"/>
  <c r="I147" i="2"/>
  <c r="F147" i="2"/>
  <c r="L146" i="2"/>
  <c r="I146" i="2"/>
  <c r="F146" i="2"/>
  <c r="L145" i="2"/>
  <c r="I145" i="2"/>
  <c r="F145" i="2"/>
  <c r="L144" i="2"/>
  <c r="I144" i="2"/>
  <c r="F144" i="2"/>
  <c r="L143" i="2"/>
  <c r="I143" i="2"/>
  <c r="F143" i="2"/>
  <c r="L142" i="2"/>
  <c r="I142" i="2"/>
  <c r="F142" i="2"/>
  <c r="L141" i="2"/>
  <c r="I141" i="2"/>
  <c r="F141" i="2"/>
  <c r="N139" i="2"/>
  <c r="M139" i="2"/>
  <c r="K139" i="2"/>
  <c r="J139" i="2"/>
  <c r="H139" i="2"/>
  <c r="G139" i="2"/>
  <c r="L138" i="2"/>
  <c r="I138" i="2"/>
  <c r="F138" i="2"/>
  <c r="L137" i="2"/>
  <c r="I137" i="2"/>
  <c r="F137" i="2"/>
  <c r="L136" i="2"/>
  <c r="I136" i="2"/>
  <c r="F136" i="2"/>
  <c r="L135" i="2"/>
  <c r="I135" i="2"/>
  <c r="F135" i="2"/>
  <c r="N133" i="2"/>
  <c r="M133" i="2"/>
  <c r="K133" i="2"/>
  <c r="J133" i="2"/>
  <c r="H133" i="2"/>
  <c r="G133" i="2"/>
  <c r="L132" i="2"/>
  <c r="I132" i="2"/>
  <c r="I130" i="2" s="1"/>
  <c r="F132" i="2"/>
  <c r="F130" i="2" s="1"/>
  <c r="N130" i="2"/>
  <c r="M130" i="2"/>
  <c r="L130" i="2"/>
  <c r="K130" i="2"/>
  <c r="J130" i="2"/>
  <c r="H130" i="2"/>
  <c r="G130" i="2"/>
  <c r="L129" i="2"/>
  <c r="I129" i="2"/>
  <c r="F129" i="2"/>
  <c r="L128" i="2"/>
  <c r="I128" i="2"/>
  <c r="F128" i="2"/>
  <c r="L127" i="2"/>
  <c r="I127" i="2"/>
  <c r="F127" i="2"/>
  <c r="L126" i="2"/>
  <c r="I126" i="2"/>
  <c r="F126" i="2"/>
  <c r="L125" i="2"/>
  <c r="I125" i="2"/>
  <c r="F125" i="2"/>
  <c r="N123" i="2"/>
  <c r="M123" i="2"/>
  <c r="K123" i="2"/>
  <c r="J123" i="2"/>
  <c r="H123" i="2"/>
  <c r="G123" i="2"/>
  <c r="L122" i="2"/>
  <c r="I122" i="2"/>
  <c r="F122" i="2"/>
  <c r="L121" i="2"/>
  <c r="I121" i="2"/>
  <c r="F121" i="2"/>
  <c r="L120" i="2"/>
  <c r="I120" i="2"/>
  <c r="F120" i="2"/>
  <c r="N118" i="2"/>
  <c r="M118" i="2"/>
  <c r="K118" i="2"/>
  <c r="J118" i="2"/>
  <c r="H118" i="2"/>
  <c r="G118" i="2"/>
  <c r="L117" i="2"/>
  <c r="I117" i="2"/>
  <c r="F117" i="2"/>
  <c r="L116" i="2"/>
  <c r="I116" i="2"/>
  <c r="F116" i="2"/>
  <c r="L115" i="2"/>
  <c r="I115" i="2"/>
  <c r="F115" i="2"/>
  <c r="L114" i="2"/>
  <c r="I114" i="2"/>
  <c r="F114" i="2"/>
  <c r="L113" i="2"/>
  <c r="I113" i="2"/>
  <c r="F113" i="2"/>
  <c r="L112" i="2"/>
  <c r="I112" i="2"/>
  <c r="F112" i="2"/>
  <c r="N110" i="2"/>
  <c r="M110" i="2"/>
  <c r="K110" i="2"/>
  <c r="J110" i="2"/>
  <c r="H110" i="2"/>
  <c r="G110" i="2"/>
  <c r="L109" i="2"/>
  <c r="I109" i="2"/>
  <c r="F109" i="2"/>
  <c r="L108" i="2"/>
  <c r="I108" i="2"/>
  <c r="F108" i="2"/>
  <c r="L107" i="2"/>
  <c r="I107" i="2"/>
  <c r="F107" i="2"/>
  <c r="L106" i="2"/>
  <c r="I106" i="2"/>
  <c r="F106" i="2"/>
  <c r="F104" i="2" s="1"/>
  <c r="N104" i="2"/>
  <c r="M104" i="2"/>
  <c r="K104" i="2"/>
  <c r="J104" i="2"/>
  <c r="H104" i="2"/>
  <c r="G104" i="2"/>
  <c r="L103" i="2"/>
  <c r="I103" i="2"/>
  <c r="F103" i="2"/>
  <c r="L102" i="2"/>
  <c r="L100" i="2" s="1"/>
  <c r="I102" i="2"/>
  <c r="F102" i="2"/>
  <c r="N100" i="2"/>
  <c r="M100" i="2"/>
  <c r="K100" i="2"/>
  <c r="J100" i="2"/>
  <c r="H100" i="2"/>
  <c r="G100" i="2"/>
  <c r="N98" i="2"/>
  <c r="L97" i="2"/>
  <c r="I97" i="2"/>
  <c r="I95" i="2" s="1"/>
  <c r="F97" i="2"/>
  <c r="N95" i="2"/>
  <c r="M95" i="2"/>
  <c r="L95" i="2"/>
  <c r="K95" i="2"/>
  <c r="J95" i="2"/>
  <c r="H95" i="2"/>
  <c r="G95" i="2"/>
  <c r="F95" i="2"/>
  <c r="L94" i="2"/>
  <c r="L92" i="2" s="1"/>
  <c r="I94" i="2"/>
  <c r="I92" i="2" s="1"/>
  <c r="F94" i="2"/>
  <c r="F92" i="2" s="1"/>
  <c r="N92" i="2"/>
  <c r="M92" i="2"/>
  <c r="K92" i="2"/>
  <c r="J92" i="2"/>
  <c r="H92" i="2"/>
  <c r="G92" i="2"/>
  <c r="L91" i="2"/>
  <c r="L89" i="2" s="1"/>
  <c r="I91" i="2"/>
  <c r="I89" i="2" s="1"/>
  <c r="F91" i="2"/>
  <c r="N89" i="2"/>
  <c r="M89" i="2"/>
  <c r="K89" i="2"/>
  <c r="J89" i="2"/>
  <c r="H89" i="2"/>
  <c r="G89" i="2"/>
  <c r="F89" i="2"/>
  <c r="L88" i="2"/>
  <c r="I88" i="2"/>
  <c r="I86" i="2" s="1"/>
  <c r="F88" i="2"/>
  <c r="N86" i="2"/>
  <c r="M86" i="2"/>
  <c r="L86" i="2"/>
  <c r="K86" i="2"/>
  <c r="J86" i="2"/>
  <c r="H86" i="2"/>
  <c r="G86" i="2"/>
  <c r="F86" i="2"/>
  <c r="L85" i="2"/>
  <c r="L83" i="2" s="1"/>
  <c r="I85" i="2"/>
  <c r="I83" i="2" s="1"/>
  <c r="F85" i="2"/>
  <c r="F83" i="2" s="1"/>
  <c r="N83" i="2"/>
  <c r="M83" i="2"/>
  <c r="K83" i="2"/>
  <c r="J83" i="2"/>
  <c r="H83" i="2"/>
  <c r="G83" i="2"/>
  <c r="L82" i="2"/>
  <c r="I82" i="2"/>
  <c r="F82" i="2"/>
  <c r="L81" i="2"/>
  <c r="I81" i="2"/>
  <c r="F81" i="2"/>
  <c r="N79" i="2"/>
  <c r="M79" i="2"/>
  <c r="K79" i="2"/>
  <c r="J79" i="2"/>
  <c r="H79" i="2"/>
  <c r="H69" i="2" s="1"/>
  <c r="G79" i="2"/>
  <c r="L78" i="2"/>
  <c r="L76" i="2" s="1"/>
  <c r="I78" i="2"/>
  <c r="I76" i="2" s="1"/>
  <c r="F78" i="2"/>
  <c r="F76" i="2" s="1"/>
  <c r="N76" i="2"/>
  <c r="M76" i="2"/>
  <c r="K76" i="2"/>
  <c r="J76" i="2"/>
  <c r="H76" i="2"/>
  <c r="G76" i="2"/>
  <c r="L75" i="2"/>
  <c r="I75" i="2"/>
  <c r="F75" i="2"/>
  <c r="L74" i="2"/>
  <c r="I74" i="2"/>
  <c r="F74" i="2"/>
  <c r="L73" i="2"/>
  <c r="I73" i="2"/>
  <c r="F73" i="2"/>
  <c r="N71" i="2"/>
  <c r="M71" i="2"/>
  <c r="K71" i="2"/>
  <c r="J71" i="2"/>
  <c r="H71" i="2"/>
  <c r="G71" i="2"/>
  <c r="L68" i="2"/>
  <c r="L66" i="2" s="1"/>
  <c r="I68" i="2"/>
  <c r="I66" i="2" s="1"/>
  <c r="F68" i="2"/>
  <c r="N66" i="2"/>
  <c r="M66" i="2"/>
  <c r="K66" i="2"/>
  <c r="J66" i="2"/>
  <c r="H66" i="2"/>
  <c r="G66" i="2"/>
  <c r="F66" i="2"/>
  <c r="L65" i="2"/>
  <c r="L63" i="2" s="1"/>
  <c r="I65" i="2"/>
  <c r="I63" i="2" s="1"/>
  <c r="F65" i="2"/>
  <c r="N63" i="2"/>
  <c r="M63" i="2"/>
  <c r="K63" i="2"/>
  <c r="J63" i="2"/>
  <c r="H63" i="2"/>
  <c r="G63" i="2"/>
  <c r="F63" i="2"/>
  <c r="L62" i="2"/>
  <c r="I62" i="2"/>
  <c r="I60" i="2" s="1"/>
  <c r="F62" i="2"/>
  <c r="N60" i="2"/>
  <c r="M60" i="2"/>
  <c r="L60" i="2"/>
  <c r="K60" i="2"/>
  <c r="J60" i="2"/>
  <c r="H60" i="2"/>
  <c r="G60" i="2"/>
  <c r="F60" i="2"/>
  <c r="L59" i="2"/>
  <c r="L57" i="2" s="1"/>
  <c r="I59" i="2"/>
  <c r="I57" i="2" s="1"/>
  <c r="F59" i="2"/>
  <c r="N57" i="2"/>
  <c r="M57" i="2"/>
  <c r="K57" i="2"/>
  <c r="J57" i="2"/>
  <c r="H57" i="2"/>
  <c r="G57" i="2"/>
  <c r="F57" i="2"/>
  <c r="L56" i="2"/>
  <c r="L54" i="2" s="1"/>
  <c r="I56" i="2"/>
  <c r="I54" i="2" s="1"/>
  <c r="F56" i="2"/>
  <c r="N54" i="2"/>
  <c r="M54" i="2"/>
  <c r="K54" i="2"/>
  <c r="J54" i="2"/>
  <c r="H54" i="2"/>
  <c r="G54" i="2"/>
  <c r="F54" i="2"/>
  <c r="F52" i="2" s="1"/>
  <c r="L51" i="2"/>
  <c r="I51" i="2"/>
  <c r="F51" i="2"/>
  <c r="F48" i="2" s="1"/>
  <c r="F46" i="2" s="1"/>
  <c r="L50" i="2"/>
  <c r="I50" i="2"/>
  <c r="F50" i="2"/>
  <c r="N48" i="2"/>
  <c r="N46" i="2" s="1"/>
  <c r="M48" i="2"/>
  <c r="M46" i="2" s="1"/>
  <c r="K48" i="2"/>
  <c r="K46" i="2" s="1"/>
  <c r="J48" i="2"/>
  <c r="H48" i="2"/>
  <c r="H46" i="2" s="1"/>
  <c r="G48" i="2"/>
  <c r="G46" i="2" s="1"/>
  <c r="J46" i="2"/>
  <c r="L45" i="2"/>
  <c r="L43" i="2" s="1"/>
  <c r="I45" i="2"/>
  <c r="I43" i="2" s="1"/>
  <c r="F45" i="2"/>
  <c r="F43" i="2" s="1"/>
  <c r="N43" i="2"/>
  <c r="M43" i="2"/>
  <c r="K43" i="2"/>
  <c r="J43" i="2"/>
  <c r="H43" i="2"/>
  <c r="G43" i="2"/>
  <c r="L42" i="2"/>
  <c r="L40" i="2" s="1"/>
  <c r="O40" i="2" s="1"/>
  <c r="I42" i="2"/>
  <c r="F42" i="2"/>
  <c r="F40" i="2" s="1"/>
  <c r="N40" i="2"/>
  <c r="M40" i="2"/>
  <c r="K40" i="2"/>
  <c r="J40" i="2"/>
  <c r="I40" i="2"/>
  <c r="H40" i="2"/>
  <c r="G40" i="2"/>
  <c r="L39" i="2"/>
  <c r="L37" i="2" s="1"/>
  <c r="I39" i="2"/>
  <c r="I37" i="2" s="1"/>
  <c r="F39" i="2"/>
  <c r="F37" i="2" s="1"/>
  <c r="N37" i="2"/>
  <c r="M37" i="2"/>
  <c r="K37" i="2"/>
  <c r="J37" i="2"/>
  <c r="H37" i="2"/>
  <c r="G37" i="2"/>
  <c r="L36" i="2"/>
  <c r="L34" i="2" s="1"/>
  <c r="I36" i="2"/>
  <c r="I34" i="2" s="1"/>
  <c r="F36" i="2"/>
  <c r="F34" i="2" s="1"/>
  <c r="N34" i="2"/>
  <c r="M34" i="2"/>
  <c r="K34" i="2"/>
  <c r="J34" i="2"/>
  <c r="H34" i="2"/>
  <c r="G34" i="2"/>
  <c r="L33" i="2"/>
  <c r="I33" i="2"/>
  <c r="F33" i="2"/>
  <c r="L32" i="2"/>
  <c r="I32" i="2"/>
  <c r="F32" i="2"/>
  <c r="L31" i="2"/>
  <c r="I31" i="2"/>
  <c r="F31" i="2"/>
  <c r="F29" i="2" s="1"/>
  <c r="N29" i="2"/>
  <c r="M29" i="2"/>
  <c r="K29" i="2"/>
  <c r="J29" i="2"/>
  <c r="H29" i="2"/>
  <c r="G29" i="2"/>
  <c r="L28" i="2"/>
  <c r="I28" i="2"/>
  <c r="F28" i="2"/>
  <c r="L27" i="2"/>
  <c r="I27" i="2"/>
  <c r="F27" i="2"/>
  <c r="N25" i="2"/>
  <c r="M25" i="2"/>
  <c r="K25" i="2"/>
  <c r="J25" i="2"/>
  <c r="H25" i="2"/>
  <c r="G25" i="2"/>
  <c r="L24" i="2"/>
  <c r="I24" i="2"/>
  <c r="F24" i="2"/>
  <c r="L23" i="2"/>
  <c r="I23" i="2"/>
  <c r="F23" i="2"/>
  <c r="L22" i="2"/>
  <c r="I22" i="2"/>
  <c r="F22" i="2"/>
  <c r="N20" i="2"/>
  <c r="M20" i="2"/>
  <c r="K20" i="2"/>
  <c r="J20" i="2"/>
  <c r="H20" i="2"/>
  <c r="G20" i="2"/>
  <c r="J123" i="1"/>
  <c r="M123" i="1" s="1"/>
  <c r="G123" i="1"/>
  <c r="G120" i="1" s="1"/>
  <c r="D123" i="1"/>
  <c r="J122" i="1"/>
  <c r="M122" i="1" s="1"/>
  <c r="G122" i="1"/>
  <c r="D122" i="1"/>
  <c r="J121" i="1"/>
  <c r="G121" i="1"/>
  <c r="D121" i="1"/>
  <c r="D120" i="1" s="1"/>
  <c r="L120" i="1"/>
  <c r="K120" i="1"/>
  <c r="J120" i="1"/>
  <c r="I120" i="1"/>
  <c r="H120" i="1"/>
  <c r="F120" i="1"/>
  <c r="F73" i="1" s="1"/>
  <c r="E120" i="1"/>
  <c r="J119" i="1"/>
  <c r="J117" i="1" s="1"/>
  <c r="G119" i="1"/>
  <c r="D119" i="1"/>
  <c r="J118" i="1"/>
  <c r="G118" i="1"/>
  <c r="D118" i="1"/>
  <c r="D117" i="1" s="1"/>
  <c r="L117" i="1"/>
  <c r="I117" i="1"/>
  <c r="G117" i="1"/>
  <c r="F117" i="1"/>
  <c r="J116" i="1"/>
  <c r="J114" i="1" s="1"/>
  <c r="G116" i="1"/>
  <c r="D116" i="1"/>
  <c r="J115" i="1"/>
  <c r="G115" i="1"/>
  <c r="D115" i="1"/>
  <c r="D114" i="1" s="1"/>
  <c r="K114" i="1"/>
  <c r="H114" i="1"/>
  <c r="G114" i="1"/>
  <c r="E114" i="1"/>
  <c r="J113" i="1"/>
  <c r="G113" i="1"/>
  <c r="D113" i="1"/>
  <c r="J112" i="1"/>
  <c r="M112" i="1" s="1"/>
  <c r="G112" i="1"/>
  <c r="G111" i="1" s="1"/>
  <c r="D112" i="1"/>
  <c r="K111" i="1"/>
  <c r="J111" i="1"/>
  <c r="H111" i="1"/>
  <c r="E111" i="1"/>
  <c r="D111" i="1"/>
  <c r="J110" i="1"/>
  <c r="G110" i="1"/>
  <c r="D110" i="1"/>
  <c r="M109" i="1"/>
  <c r="J109" i="1"/>
  <c r="G109" i="1"/>
  <c r="D109" i="1"/>
  <c r="M108" i="1"/>
  <c r="J108" i="1"/>
  <c r="G108" i="1"/>
  <c r="D108" i="1"/>
  <c r="M107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M102" i="1"/>
  <c r="J102" i="1"/>
  <c r="G102" i="1"/>
  <c r="D102" i="1"/>
  <c r="M101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M95" i="1" s="1"/>
  <c r="G95" i="1"/>
  <c r="D95" i="1"/>
  <c r="J94" i="1"/>
  <c r="G94" i="1"/>
  <c r="D94" i="1"/>
  <c r="J93" i="1"/>
  <c r="M93" i="1" s="1"/>
  <c r="G93" i="1"/>
  <c r="D93" i="1"/>
  <c r="J92" i="1"/>
  <c r="G92" i="1"/>
  <c r="D92" i="1"/>
  <c r="J91" i="1"/>
  <c r="M91" i="1" s="1"/>
  <c r="G91" i="1"/>
  <c r="D91" i="1"/>
  <c r="J90" i="1"/>
  <c r="G90" i="1"/>
  <c r="D90" i="1"/>
  <c r="M89" i="1"/>
  <c r="J89" i="1"/>
  <c r="G89" i="1"/>
  <c r="D89" i="1"/>
  <c r="D88" i="1" s="1"/>
  <c r="D87" i="1" s="1"/>
  <c r="K88" i="1"/>
  <c r="H88" i="1"/>
  <c r="H87" i="1" s="1"/>
  <c r="G88" i="1"/>
  <c r="G87" i="1" s="1"/>
  <c r="E88" i="1"/>
  <c r="K87" i="1"/>
  <c r="E87" i="1"/>
  <c r="J86" i="1"/>
  <c r="M86" i="1" s="1"/>
  <c r="G86" i="1"/>
  <c r="D86" i="1"/>
  <c r="J85" i="1"/>
  <c r="M85" i="1" s="1"/>
  <c r="G85" i="1"/>
  <c r="D85" i="1"/>
  <c r="J84" i="1"/>
  <c r="G84" i="1"/>
  <c r="G83" i="1" s="1"/>
  <c r="D84" i="1"/>
  <c r="D83" i="1" s="1"/>
  <c r="K83" i="1"/>
  <c r="J83" i="1"/>
  <c r="H83" i="1"/>
  <c r="E83" i="1"/>
  <c r="M82" i="1"/>
  <c r="J82" i="1"/>
  <c r="G82" i="1"/>
  <c r="D82" i="1"/>
  <c r="D78" i="1" s="1"/>
  <c r="J81" i="1"/>
  <c r="G81" i="1"/>
  <c r="D81" i="1"/>
  <c r="J80" i="1"/>
  <c r="M80" i="1" s="1"/>
  <c r="G80" i="1"/>
  <c r="D80" i="1"/>
  <c r="J79" i="1"/>
  <c r="M79" i="1" s="1"/>
  <c r="G79" i="1"/>
  <c r="D79" i="1"/>
  <c r="K78" i="1"/>
  <c r="K73" i="1" s="1"/>
  <c r="H78" i="1"/>
  <c r="G78" i="1"/>
  <c r="E78" i="1"/>
  <c r="J77" i="1"/>
  <c r="G77" i="1"/>
  <c r="D77" i="1"/>
  <c r="D76" i="1" s="1"/>
  <c r="K76" i="1"/>
  <c r="J76" i="1"/>
  <c r="H76" i="1"/>
  <c r="H73" i="1" s="1"/>
  <c r="G76" i="1"/>
  <c r="E76" i="1"/>
  <c r="J75" i="1"/>
  <c r="G75" i="1"/>
  <c r="G74" i="1" s="1"/>
  <c r="D75" i="1"/>
  <c r="L74" i="1"/>
  <c r="J74" i="1"/>
  <c r="I74" i="1"/>
  <c r="F74" i="1"/>
  <c r="D74" i="1"/>
  <c r="D73" i="1" s="1"/>
  <c r="L73" i="1"/>
  <c r="I73" i="1"/>
  <c r="E73" i="1"/>
  <c r="J72" i="1"/>
  <c r="G72" i="1"/>
  <c r="D72" i="1"/>
  <c r="J71" i="1"/>
  <c r="G71" i="1"/>
  <c r="M71" i="1" s="1"/>
  <c r="D71" i="1"/>
  <c r="D70" i="1" s="1"/>
  <c r="L70" i="1"/>
  <c r="J70" i="1"/>
  <c r="I70" i="1"/>
  <c r="F70" i="1"/>
  <c r="J69" i="1"/>
  <c r="G69" i="1"/>
  <c r="D69" i="1"/>
  <c r="J68" i="1"/>
  <c r="M68" i="1" s="1"/>
  <c r="G68" i="1"/>
  <c r="D68" i="1"/>
  <c r="J67" i="1"/>
  <c r="J65" i="1" s="1"/>
  <c r="G67" i="1"/>
  <c r="G65" i="1" s="1"/>
  <c r="G63" i="1" s="1"/>
  <c r="D67" i="1"/>
  <c r="J66" i="1"/>
  <c r="G66" i="1"/>
  <c r="D66" i="1"/>
  <c r="D65" i="1" s="1"/>
  <c r="D63" i="1" s="1"/>
  <c r="K65" i="1"/>
  <c r="H65" i="1"/>
  <c r="H63" i="1" s="1"/>
  <c r="E65" i="1"/>
  <c r="J64" i="1"/>
  <c r="M64" i="1" s="1"/>
  <c r="G64" i="1"/>
  <c r="D64" i="1"/>
  <c r="K63" i="1"/>
  <c r="E63" i="1"/>
  <c r="J62" i="1"/>
  <c r="G62" i="1"/>
  <c r="D62" i="1"/>
  <c r="D61" i="1" s="1"/>
  <c r="L61" i="1"/>
  <c r="J61" i="1"/>
  <c r="I61" i="1"/>
  <c r="I54" i="1" s="1"/>
  <c r="I17" i="1" s="1"/>
  <c r="G61" i="1"/>
  <c r="F61" i="1"/>
  <c r="J60" i="1"/>
  <c r="G60" i="1"/>
  <c r="G59" i="1" s="1"/>
  <c r="D60" i="1"/>
  <c r="K59" i="1"/>
  <c r="J59" i="1"/>
  <c r="H59" i="1"/>
  <c r="H54" i="1" s="1"/>
  <c r="E59" i="1"/>
  <c r="D59" i="1"/>
  <c r="J58" i="1"/>
  <c r="J57" i="1" s="1"/>
  <c r="G58" i="1"/>
  <c r="G57" i="1" s="1"/>
  <c r="D58" i="1"/>
  <c r="L57" i="1"/>
  <c r="I57" i="1"/>
  <c r="F57" i="1"/>
  <c r="F54" i="1" s="1"/>
  <c r="D57" i="1"/>
  <c r="J56" i="1"/>
  <c r="G56" i="1"/>
  <c r="D56" i="1"/>
  <c r="D55" i="1" s="1"/>
  <c r="K55" i="1"/>
  <c r="J55" i="1"/>
  <c r="H55" i="1"/>
  <c r="G55" i="1"/>
  <c r="E55" i="1"/>
  <c r="E54" i="1" s="1"/>
  <c r="L54" i="1"/>
  <c r="K54" i="1"/>
  <c r="J53" i="1"/>
  <c r="G53" i="1"/>
  <c r="D53" i="1"/>
  <c r="J52" i="1"/>
  <c r="J49" i="1" s="1"/>
  <c r="J48" i="1" s="1"/>
  <c r="G52" i="1"/>
  <c r="G49" i="1" s="1"/>
  <c r="G48" i="1" s="1"/>
  <c r="D52" i="1"/>
  <c r="J51" i="1"/>
  <c r="G51" i="1"/>
  <c r="D51" i="1"/>
  <c r="J50" i="1"/>
  <c r="G50" i="1"/>
  <c r="D50" i="1"/>
  <c r="D49" i="1" s="1"/>
  <c r="D48" i="1" s="1"/>
  <c r="K49" i="1"/>
  <c r="K48" i="1" s="1"/>
  <c r="H49" i="1"/>
  <c r="E49" i="1"/>
  <c r="E48" i="1" s="1"/>
  <c r="H48" i="1"/>
  <c r="M47" i="1"/>
  <c r="J47" i="1"/>
  <c r="G47" i="1"/>
  <c r="D47" i="1"/>
  <c r="M46" i="1"/>
  <c r="J46" i="1"/>
  <c r="G46" i="1"/>
  <c r="D46" i="1"/>
  <c r="D45" i="1" s="1"/>
  <c r="K45" i="1"/>
  <c r="J45" i="1"/>
  <c r="H45" i="1"/>
  <c r="G45" i="1"/>
  <c r="M45" i="1" s="1"/>
  <c r="E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M39" i="1" s="1"/>
  <c r="G39" i="1"/>
  <c r="G25" i="1" s="1"/>
  <c r="D39" i="1"/>
  <c r="J38" i="1"/>
  <c r="G38" i="1"/>
  <c r="D38" i="1"/>
  <c r="J37" i="1"/>
  <c r="M37" i="1" s="1"/>
  <c r="G37" i="1"/>
  <c r="D37" i="1"/>
  <c r="J36" i="1"/>
  <c r="G36" i="1"/>
  <c r="D36" i="1"/>
  <c r="M35" i="1"/>
  <c r="J35" i="1"/>
  <c r="G35" i="1"/>
  <c r="D35" i="1"/>
  <c r="M34" i="1"/>
  <c r="J34" i="1"/>
  <c r="G34" i="1"/>
  <c r="D34" i="1"/>
  <c r="M33" i="1"/>
  <c r="J33" i="1"/>
  <c r="G33" i="1"/>
  <c r="D33" i="1"/>
  <c r="M32" i="1"/>
  <c r="J32" i="1"/>
  <c r="G32" i="1"/>
  <c r="D32" i="1"/>
  <c r="M31" i="1"/>
  <c r="J31" i="1"/>
  <c r="G31" i="1"/>
  <c r="D31" i="1"/>
  <c r="J30" i="1"/>
  <c r="G30" i="1"/>
  <c r="D30" i="1"/>
  <c r="J29" i="1"/>
  <c r="M29" i="1" s="1"/>
  <c r="G29" i="1"/>
  <c r="D29" i="1"/>
  <c r="J28" i="1"/>
  <c r="M28" i="1" s="1"/>
  <c r="G28" i="1"/>
  <c r="D28" i="1"/>
  <c r="J27" i="1"/>
  <c r="M27" i="1" s="1"/>
  <c r="G27" i="1"/>
  <c r="D27" i="1"/>
  <c r="J26" i="1"/>
  <c r="M26" i="1" s="1"/>
  <c r="G26" i="1"/>
  <c r="D26" i="1"/>
  <c r="D25" i="1" s="1"/>
  <c r="K25" i="1"/>
  <c r="H25" i="1"/>
  <c r="E25" i="1"/>
  <c r="J24" i="1"/>
  <c r="M24" i="1" s="1"/>
  <c r="G24" i="1"/>
  <c r="G23" i="1" s="1"/>
  <c r="D24" i="1"/>
  <c r="K23" i="1"/>
  <c r="J23" i="1"/>
  <c r="H23" i="1"/>
  <c r="E23" i="1"/>
  <c r="D23" i="1"/>
  <c r="J22" i="1"/>
  <c r="M22" i="1" s="1"/>
  <c r="G22" i="1"/>
  <c r="D22" i="1"/>
  <c r="J21" i="1"/>
  <c r="M21" i="1" s="1"/>
  <c r="G21" i="1"/>
  <c r="D21" i="1"/>
  <c r="J20" i="1"/>
  <c r="M20" i="1" s="1"/>
  <c r="G20" i="1"/>
  <c r="G19" i="1" s="1"/>
  <c r="G18" i="1" s="1"/>
  <c r="D20" i="1"/>
  <c r="D19" i="1" s="1"/>
  <c r="K19" i="1"/>
  <c r="J19" i="1"/>
  <c r="H19" i="1"/>
  <c r="H18" i="1" s="1"/>
  <c r="H17" i="1" s="1"/>
  <c r="E19" i="1"/>
  <c r="E18" i="1" s="1"/>
  <c r="L17" i="1"/>
  <c r="L48" i="2" l="1"/>
  <c r="L46" i="2" s="1"/>
  <c r="O109" i="2"/>
  <c r="K151" i="2"/>
  <c r="J151" i="2"/>
  <c r="N191" i="2"/>
  <c r="J191" i="2"/>
  <c r="F198" i="2"/>
  <c r="L198" i="2"/>
  <c r="I204" i="2"/>
  <c r="F260" i="2"/>
  <c r="L264" i="2"/>
  <c r="I268" i="2"/>
  <c r="F133" i="2"/>
  <c r="I133" i="2"/>
  <c r="L133" i="2"/>
  <c r="G151" i="2"/>
  <c r="F216" i="2"/>
  <c r="H220" i="2"/>
  <c r="G220" i="2"/>
  <c r="F264" i="2"/>
  <c r="L25" i="2"/>
  <c r="I29" i="2"/>
  <c r="M52" i="2"/>
  <c r="K69" i="2"/>
  <c r="I52" i="2"/>
  <c r="H171" i="2"/>
  <c r="I216" i="2"/>
  <c r="D32" i="3"/>
  <c r="J46" i="3"/>
  <c r="G46" i="3"/>
  <c r="M56" i="3"/>
  <c r="M65" i="3"/>
  <c r="J90" i="3"/>
  <c r="J88" i="3" s="1"/>
  <c r="D108" i="3"/>
  <c r="D112" i="3"/>
  <c r="M71" i="3"/>
  <c r="G75" i="3"/>
  <c r="D127" i="3"/>
  <c r="D125" i="3" s="1"/>
  <c r="E140" i="3"/>
  <c r="J59" i="3"/>
  <c r="M59" i="3" s="1"/>
  <c r="H73" i="3"/>
  <c r="D90" i="3"/>
  <c r="D88" i="3" s="1"/>
  <c r="G104" i="3"/>
  <c r="G112" i="3"/>
  <c r="G108" i="3" s="1"/>
  <c r="M38" i="3"/>
  <c r="M62" i="3"/>
  <c r="D75" i="3"/>
  <c r="H88" i="3"/>
  <c r="E125" i="3"/>
  <c r="K125" i="3"/>
  <c r="H125" i="3"/>
  <c r="G131" i="3"/>
  <c r="G125" i="3" s="1"/>
  <c r="L207" i="3"/>
  <c r="D20" i="3"/>
  <c r="E20" i="3"/>
  <c r="K20" i="3"/>
  <c r="M36" i="3"/>
  <c r="D94" i="3"/>
  <c r="J112" i="3"/>
  <c r="M112" i="3" s="1"/>
  <c r="G178" i="3"/>
  <c r="G183" i="3"/>
  <c r="D183" i="3"/>
  <c r="D198" i="3"/>
  <c r="F207" i="3"/>
  <c r="G225" i="3"/>
  <c r="G79" i="3"/>
  <c r="E88" i="3"/>
  <c r="D100" i="3"/>
  <c r="K30" i="3"/>
  <c r="J63" i="3"/>
  <c r="G94" i="3"/>
  <c r="D146" i="3"/>
  <c r="J146" i="3"/>
  <c r="F171" i="3"/>
  <c r="F169" i="3" s="1"/>
  <c r="J178" i="3"/>
  <c r="M46" i="3"/>
  <c r="E30" i="3"/>
  <c r="G32" i="3"/>
  <c r="M35" i="3"/>
  <c r="M39" i="3"/>
  <c r="D41" i="3"/>
  <c r="G41" i="3"/>
  <c r="M41" i="3" s="1"/>
  <c r="D46" i="3"/>
  <c r="M55" i="3"/>
  <c r="M61" i="3"/>
  <c r="D63" i="3"/>
  <c r="G63" i="3"/>
  <c r="M63" i="3" s="1"/>
  <c r="M68" i="3"/>
  <c r="E73" i="3"/>
  <c r="K73" i="3"/>
  <c r="D79" i="3"/>
  <c r="G100" i="3"/>
  <c r="J100" i="3"/>
  <c r="D104" i="3"/>
  <c r="D120" i="3"/>
  <c r="D116" i="3" s="1"/>
  <c r="D142" i="3"/>
  <c r="H140" i="3"/>
  <c r="D155" i="3"/>
  <c r="L169" i="3"/>
  <c r="L16" i="3" s="1"/>
  <c r="J183" i="3"/>
  <c r="G198" i="3"/>
  <c r="J198" i="3"/>
  <c r="D209" i="3"/>
  <c r="J209" i="3"/>
  <c r="D217" i="3"/>
  <c r="G217" i="3"/>
  <c r="J217" i="3"/>
  <c r="J214" i="3" s="1"/>
  <c r="D225" i="3"/>
  <c r="J225" i="3"/>
  <c r="I171" i="3"/>
  <c r="I169" i="3" s="1"/>
  <c r="I16" i="3" s="1"/>
  <c r="G20" i="3"/>
  <c r="M20" i="3" s="1"/>
  <c r="J32" i="3"/>
  <c r="J30" i="3" s="1"/>
  <c r="H30" i="3"/>
  <c r="M44" i="3"/>
  <c r="M54" i="3"/>
  <c r="D83" i="3"/>
  <c r="D73" i="3" s="1"/>
  <c r="G83" i="3"/>
  <c r="J83" i="3"/>
  <c r="J73" i="3" s="1"/>
  <c r="M92" i="3"/>
  <c r="K88" i="3"/>
  <c r="H98" i="3"/>
  <c r="J104" i="3"/>
  <c r="J108" i="3"/>
  <c r="M108" i="3" s="1"/>
  <c r="G120" i="3"/>
  <c r="G116" i="3" s="1"/>
  <c r="G98" i="3" s="1"/>
  <c r="J120" i="3"/>
  <c r="J116" i="3" s="1"/>
  <c r="D131" i="3"/>
  <c r="J131" i="3"/>
  <c r="J125" i="3" s="1"/>
  <c r="G155" i="3"/>
  <c r="G140" i="3" s="1"/>
  <c r="J155" i="3"/>
  <c r="D173" i="3"/>
  <c r="G173" i="3"/>
  <c r="J173" i="3"/>
  <c r="D178" i="3"/>
  <c r="D189" i="3"/>
  <c r="G189" i="3"/>
  <c r="J189" i="3"/>
  <c r="H18" i="2"/>
  <c r="F25" i="2"/>
  <c r="I25" i="2"/>
  <c r="K52" i="2"/>
  <c r="F239" i="2"/>
  <c r="L239" i="2"/>
  <c r="G281" i="2"/>
  <c r="G18" i="2"/>
  <c r="M18" i="2"/>
  <c r="L20" i="2"/>
  <c r="J52" i="2"/>
  <c r="N52" i="2"/>
  <c r="G52" i="2"/>
  <c r="I79" i="2"/>
  <c r="I100" i="2"/>
  <c r="M151" i="2"/>
  <c r="O155" i="2"/>
  <c r="N151" i="2"/>
  <c r="L216" i="2"/>
  <c r="O254" i="2"/>
  <c r="L256" i="2"/>
  <c r="O280" i="2"/>
  <c r="F283" i="2"/>
  <c r="F281" i="2" s="1"/>
  <c r="O302" i="2"/>
  <c r="L309" i="2"/>
  <c r="F79" i="2"/>
  <c r="F69" i="2" s="1"/>
  <c r="F100" i="2"/>
  <c r="H191" i="2"/>
  <c r="I252" i="2"/>
  <c r="H281" i="2"/>
  <c r="M281" i="2"/>
  <c r="O162" i="2"/>
  <c r="O22" i="2"/>
  <c r="K18" i="2"/>
  <c r="J18" i="2"/>
  <c r="O33" i="2"/>
  <c r="O42" i="2"/>
  <c r="I48" i="2"/>
  <c r="I46" i="2" s="1"/>
  <c r="H52" i="2"/>
  <c r="F71" i="2"/>
  <c r="I71" i="2"/>
  <c r="I69" i="2" s="1"/>
  <c r="L71" i="2"/>
  <c r="I104" i="2"/>
  <c r="G98" i="2"/>
  <c r="L153" i="2"/>
  <c r="O153" i="2" s="1"/>
  <c r="L193" i="2"/>
  <c r="F193" i="2"/>
  <c r="F191" i="2" s="1"/>
  <c r="L222" i="2"/>
  <c r="O222" i="2" s="1"/>
  <c r="F225" i="2"/>
  <c r="F220" i="2" s="1"/>
  <c r="M250" i="2"/>
  <c r="G250" i="2"/>
  <c r="N250" i="2"/>
  <c r="L278" i="2"/>
  <c r="O278" i="2" s="1"/>
  <c r="K281" i="2"/>
  <c r="O304" i="2"/>
  <c r="O148" i="2"/>
  <c r="I20" i="2"/>
  <c r="G69" i="2"/>
  <c r="L79" i="2"/>
  <c r="F110" i="2"/>
  <c r="F118" i="2"/>
  <c r="I118" i="2"/>
  <c r="L118" i="2"/>
  <c r="I123" i="2"/>
  <c r="F139" i="2"/>
  <c r="I139" i="2"/>
  <c r="L139" i="2"/>
  <c r="O150" i="2"/>
  <c r="I151" i="2"/>
  <c r="O164" i="2"/>
  <c r="F171" i="2"/>
  <c r="O188" i="2"/>
  <c r="K191" i="2"/>
  <c r="I225" i="2"/>
  <c r="I260" i="2"/>
  <c r="I250" i="2" s="1"/>
  <c r="J281" i="2"/>
  <c r="F309" i="2"/>
  <c r="F123" i="2"/>
  <c r="F20" i="2"/>
  <c r="F18" i="2" s="1"/>
  <c r="N18" i="2"/>
  <c r="M69" i="2"/>
  <c r="I110" i="2"/>
  <c r="O113" i="2"/>
  <c r="O117" i="2"/>
  <c r="K98" i="2"/>
  <c r="J98" i="2"/>
  <c r="F151" i="2"/>
  <c r="O190" i="2"/>
  <c r="G191" i="2"/>
  <c r="N220" i="2"/>
  <c r="O230" i="2"/>
  <c r="L244" i="2"/>
  <c r="O244" i="2" s="1"/>
  <c r="H250" i="2"/>
  <c r="L252" i="2"/>
  <c r="O252" i="2" s="1"/>
  <c r="F256" i="2"/>
  <c r="I309" i="2"/>
  <c r="E98" i="3"/>
  <c r="G171" i="3"/>
  <c r="G169" i="3" s="1"/>
  <c r="D214" i="3"/>
  <c r="K98" i="3"/>
  <c r="D140" i="3"/>
  <c r="G214" i="3"/>
  <c r="M34" i="3"/>
  <c r="M58" i="3"/>
  <c r="G90" i="3"/>
  <c r="O31" i="2"/>
  <c r="L52" i="2"/>
  <c r="H98" i="2"/>
  <c r="M98" i="2"/>
  <c r="J171" i="2"/>
  <c r="N171" i="2"/>
  <c r="L182" i="2"/>
  <c r="O184" i="2"/>
  <c r="M191" i="2"/>
  <c r="L204" i="2"/>
  <c r="I239" i="2"/>
  <c r="I220" i="2" s="1"/>
  <c r="K250" i="2"/>
  <c r="L268" i="2"/>
  <c r="O268" i="2" s="1"/>
  <c r="O270" i="2"/>
  <c r="L281" i="2"/>
  <c r="I283" i="2"/>
  <c r="N281" i="2"/>
  <c r="O106" i="2"/>
  <c r="L110" i="2"/>
  <c r="O110" i="2" s="1"/>
  <c r="O125" i="2"/>
  <c r="H151" i="2"/>
  <c r="L156" i="2"/>
  <c r="O156" i="2" s="1"/>
  <c r="O158" i="2"/>
  <c r="I171" i="2"/>
  <c r="I198" i="2"/>
  <c r="O236" i="2"/>
  <c r="L234" i="2"/>
  <c r="O274" i="2"/>
  <c r="L225" i="2"/>
  <c r="O227" i="2"/>
  <c r="L29" i="2"/>
  <c r="O29" i="2" s="1"/>
  <c r="J69" i="2"/>
  <c r="N69" i="2"/>
  <c r="L168" i="2"/>
  <c r="O168" i="2" s="1"/>
  <c r="O170" i="2"/>
  <c r="M220" i="2"/>
  <c r="F252" i="2"/>
  <c r="O317" i="2"/>
  <c r="L104" i="2"/>
  <c r="O104" i="2" s="1"/>
  <c r="L123" i="2"/>
  <c r="L272" i="2"/>
  <c r="O272" i="2" s="1"/>
  <c r="L315" i="2"/>
  <c r="E17" i="1"/>
  <c r="D18" i="1"/>
  <c r="D17" i="1" s="1"/>
  <c r="M23" i="1"/>
  <c r="M83" i="1"/>
  <c r="M111" i="1"/>
  <c r="M120" i="1"/>
  <c r="D54" i="1"/>
  <c r="F17" i="1"/>
  <c r="K18" i="1"/>
  <c r="K17" i="1" s="1"/>
  <c r="G73" i="1"/>
  <c r="M19" i="1"/>
  <c r="J25" i="1"/>
  <c r="M25" i="1" s="1"/>
  <c r="J63" i="1"/>
  <c r="M63" i="1" s="1"/>
  <c r="G70" i="1"/>
  <c r="M70" i="1" s="1"/>
  <c r="J78" i="1"/>
  <c r="J88" i="1"/>
  <c r="I18" i="2" l="1"/>
  <c r="I17" i="2" s="1"/>
  <c r="O225" i="2"/>
  <c r="I191" i="2"/>
  <c r="L191" i="2"/>
  <c r="D207" i="3"/>
  <c r="G73" i="3"/>
  <c r="D30" i="3"/>
  <c r="J140" i="3"/>
  <c r="E18" i="3"/>
  <c r="E16" i="3" s="1"/>
  <c r="M32" i="3"/>
  <c r="G88" i="3"/>
  <c r="M88" i="3" s="1"/>
  <c r="G207" i="3"/>
  <c r="M116" i="3"/>
  <c r="H18" i="3"/>
  <c r="H16" i="3" s="1"/>
  <c r="D98" i="3"/>
  <c r="F16" i="3"/>
  <c r="J207" i="3"/>
  <c r="J171" i="3"/>
  <c r="J169" i="3" s="1"/>
  <c r="K18" i="3"/>
  <c r="K16" i="3" s="1"/>
  <c r="J98" i="3"/>
  <c r="M98" i="3" s="1"/>
  <c r="D171" i="3"/>
  <c r="D169" i="3" s="1"/>
  <c r="G30" i="3"/>
  <c r="M30" i="3" s="1"/>
  <c r="D18" i="3"/>
  <c r="D16" i="3" s="1"/>
  <c r="M90" i="3"/>
  <c r="I281" i="2"/>
  <c r="I98" i="2"/>
  <c r="O123" i="2"/>
  <c r="F250" i="2"/>
  <c r="K17" i="2"/>
  <c r="H17" i="2"/>
  <c r="G17" i="2"/>
  <c r="J17" i="2"/>
  <c r="N17" i="2"/>
  <c r="F98" i="2"/>
  <c r="F17" i="2" s="1"/>
  <c r="O20" i="2"/>
  <c r="M17" i="2"/>
  <c r="L69" i="2"/>
  <c r="L151" i="2"/>
  <c r="O151" i="2" s="1"/>
  <c r="O182" i="2"/>
  <c r="L171" i="2"/>
  <c r="O171" i="2" s="1"/>
  <c r="O315" i="2"/>
  <c r="L313" i="2"/>
  <c r="O313" i="2" s="1"/>
  <c r="O281" i="2"/>
  <c r="L220" i="2"/>
  <c r="O220" i="2" s="1"/>
  <c r="L250" i="2"/>
  <c r="O250" i="2" s="1"/>
  <c r="L98" i="2"/>
  <c r="L18" i="2"/>
  <c r="G54" i="1"/>
  <c r="G17" i="1" s="1"/>
  <c r="J54" i="1"/>
  <c r="M54" i="1" s="1"/>
  <c r="M88" i="1"/>
  <c r="J87" i="1"/>
  <c r="M87" i="1" s="1"/>
  <c r="M78" i="1"/>
  <c r="J73" i="1"/>
  <c r="M73" i="1" s="1"/>
  <c r="J18" i="1"/>
  <c r="O98" i="2" l="1"/>
  <c r="G18" i="3"/>
  <c r="G16" i="3" s="1"/>
  <c r="J18" i="3"/>
  <c r="J16" i="3" s="1"/>
  <c r="M16" i="3" s="1"/>
  <c r="O18" i="2"/>
  <c r="L17" i="2"/>
  <c r="O17" i="2" s="1"/>
  <c r="J17" i="1"/>
  <c r="M17" i="1" s="1"/>
  <c r="M18" i="1"/>
  <c r="M18" i="3" l="1"/>
</calcChain>
</file>

<file path=xl/sharedStrings.xml><?xml version="1.0" encoding="utf-8"?>
<sst xmlns="http://schemas.openxmlformats.org/spreadsheetml/2006/main" count="1998" uniqueCount="711">
  <si>
    <t>Հավելված 1</t>
  </si>
  <si>
    <t xml:space="preserve"> Հայաստանի Հանրապետության </t>
  </si>
  <si>
    <t xml:space="preserve">Արարատի մարզի Արտաշատ համայնքի </t>
  </si>
  <si>
    <t>ՀԱՂՈՐԴՈՒՄ</t>
  </si>
  <si>
    <t xml:space="preserve"> (հազար դրամ)</t>
  </si>
  <si>
    <t>Տարեկան հաստատված պլան</t>
  </si>
  <si>
    <t>Տարեկան ճշտված պլան</t>
  </si>
  <si>
    <t>Փաստացի</t>
  </si>
  <si>
    <t>Տողի
 NN</t>
  </si>
  <si>
    <t>Եկամտատեսակները</t>
  </si>
  <si>
    <t>Հոդվածի NN</t>
  </si>
  <si>
    <t>Ընդամենը (ս.5+ս.6)</t>
  </si>
  <si>
    <t>այդ թվում`</t>
  </si>
  <si>
    <t>Ընդամենը (ս.8+ս.9)</t>
  </si>
  <si>
    <t>Ընդամենը (ս.11+ս.12)</t>
  </si>
  <si>
    <t>վարչական մաս</t>
  </si>
  <si>
    <t>ֆոնդային մաս</t>
  </si>
  <si>
    <t>1000</t>
  </si>
  <si>
    <r>
      <t>ԸՆԴԱՄԵՆԸ ԵԿԱՄՈՒՏՆԵՐ
(տող 1100 + տող 1200+տող 1300)</t>
    </r>
    <r>
      <rPr>
        <sz val="9"/>
        <rFont val="GHEA Grapalat"/>
        <family val="3"/>
      </rPr>
      <t xml:space="preserve">
</t>
    </r>
    <r>
      <rPr>
        <b/>
        <sz val="9"/>
        <rFont val="GHEA Grapalat"/>
        <family val="3"/>
      </rPr>
      <t>այդ թվում՝</t>
    </r>
  </si>
  <si>
    <t>1100</t>
  </si>
  <si>
    <r>
      <t xml:space="preserve">1. ՀԱՐԿԵՐ ԵՎ ՏՈՒՐՔԵՐ
</t>
    </r>
    <r>
      <rPr>
        <sz val="9"/>
        <rFont val="GHEA Grapalat"/>
        <family val="3"/>
      </rPr>
      <t>(տող 1110 + տող 1120 + տող 1130 + տող 1140 + տող 1150),</t>
    </r>
    <r>
      <rPr>
        <b/>
        <sz val="9"/>
        <rFont val="GHEA Grapalat"/>
        <family val="3"/>
      </rPr>
      <t xml:space="preserve">
</t>
    </r>
    <r>
      <rPr>
        <sz val="9"/>
        <rFont val="GHEA Grapalat"/>
        <family val="3"/>
      </rPr>
      <t>այդ թվում</t>
    </r>
    <r>
      <rPr>
        <b/>
        <sz val="9"/>
        <rFont val="GHEA Grapalat"/>
        <family val="3"/>
      </rPr>
      <t>`</t>
    </r>
  </si>
  <si>
    <t>X</t>
  </si>
  <si>
    <t>1110</t>
  </si>
  <si>
    <r>
      <t xml:space="preserve">1.1 Գույքային հարկեր անշարժ գույքից
</t>
    </r>
    <r>
      <rPr>
        <sz val="9"/>
        <rFont val="GHEA Grapalat"/>
        <family val="3"/>
      </rPr>
      <t>(տող 1111 + տող 1112 + տող 1113),
այդ թվում`</t>
    </r>
  </si>
  <si>
    <t>1111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</si>
  <si>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</si>
  <si>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</si>
  <si>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</si>
  <si>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</si>
  <si>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t>1121</t>
  </si>
  <si>
    <t>Գույքահարկ փոխադրամիջոցների համար</t>
  </si>
  <si>
    <t>1130</t>
  </si>
  <si>
    <r>
      <t xml:space="preserve">1.3 Տեղական տուրքեր
</t>
    </r>
    <r>
      <rPr>
        <sz val="9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9"/>
        <rFont val="GHEA Grapalat"/>
        <family val="3"/>
      </rPr>
      <t xml:space="preserve">,
</t>
    </r>
    <r>
      <rPr>
        <sz val="9"/>
        <rFont val="GHEA Grapalat"/>
        <family val="3"/>
      </rPr>
      <t>այդ թվում`</t>
    </r>
  </si>
  <si>
    <t>11301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</si>
  <si>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
                           </t>
  </si>
  <si>
    <t>11302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</si>
  <si>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
</t>
  </si>
  <si>
    <t>11303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</si>
  <si>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</si>
  <si>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</si>
  <si>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</si>
  <si>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11305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</si>
  <si>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</si>
  <si>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11306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</si>
  <si>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</si>
  <si>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11307</t>
  </si>
  <si>
    <t>Համայնքի վարչական տարածքում ոգելից և ալկոհոլային խմիչքների և (կամ) ծխախոտի արտադրանքի վաճառքի թույլտվության համար</t>
  </si>
  <si>
    <t>11308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</si>
  <si>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</si>
  <si>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>11309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</si>
  <si>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</si>
  <si>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>11310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</si>
  <si>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</si>
  <si>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>11311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</si>
  <si>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</si>
  <si>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>11312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</si>
  <si>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</si>
  <si>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>11313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</si>
  <si>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</si>
  <si>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>11314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</si>
  <si>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</si>
  <si>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>11315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</si>
  <si>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</si>
  <si>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>11316</t>
  </si>
  <si>
    <t xml:space="preserve">Համայնքի վարչական տարածքում մասնավոր գերեզմանատան կազմակերպման և շահագործման թույլտվության համար </t>
  </si>
  <si>
    <t>11317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</si>
  <si>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</si>
  <si>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>11318</t>
  </si>
  <si>
    <t xml:space="preserve">Համայնքի տարածքում սահմանափակման ենթակա ծառայության օբյեկտի գործունեության թույլտվության համար </t>
  </si>
  <si>
    <t>11319</t>
  </si>
  <si>
    <t>Այլ տեղական տուրքեր</t>
  </si>
  <si>
    <t>1140</t>
  </si>
  <si>
    <r>
      <t xml:space="preserve">1.4 Համայնքի բյուջե վճարվող պետական տուրքեր
</t>
    </r>
    <r>
      <rPr>
        <sz val="9"/>
        <rFont val="GHEA Grapalat"/>
        <family val="3"/>
      </rPr>
      <t>(տող 1141 + տող 1142)</t>
    </r>
    <r>
      <rPr>
        <b/>
        <sz val="9"/>
        <rFont val="GHEA Grapalat"/>
        <family val="3"/>
      </rPr>
      <t xml:space="preserve">,
</t>
    </r>
    <r>
      <rPr>
        <sz val="9"/>
        <rFont val="GHEA Grapalat"/>
        <family val="3"/>
      </rPr>
      <t>այդ թվում`</t>
    </r>
  </si>
  <si>
    <t>1141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</si>
  <si>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</si>
  <si>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1142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</si>
  <si>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</si>
  <si>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r>
      <t xml:space="preserve"> 1.5 Այլ հարկային եկամուտներ
</t>
    </r>
    <r>
      <rPr>
        <sz val="9"/>
        <rFont val="GHEA Grapalat"/>
        <family val="3"/>
      </rPr>
      <t>(տող 1151 + տող 1155)</t>
    </r>
    <r>
      <rPr>
        <b/>
        <sz val="9"/>
        <rFont val="GHEA Grapalat"/>
        <family val="3"/>
      </rPr>
      <t xml:space="preserve">,
</t>
    </r>
    <r>
      <rPr>
        <sz val="9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</si>
  <si>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</si>
  <si>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</si>
  <si>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</si>
  <si>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</si>
  <si>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</si>
  <si>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r>
      <t xml:space="preserve">2. ՊԱՇՏՈՆԱԿԱՆ ԴՐԱՄԱՇՆՈՐՀՆԵՐ_x000D_
</t>
    </r>
    <r>
      <rPr>
        <sz val="9"/>
        <rFont val="GHEA Grapalat"/>
        <family val="3"/>
      </rPr>
      <t>(տող 1210 + տող 1220 + տող 1230 + տող 1240 + տող 1250 + տող 1260)</t>
    </r>
    <r>
      <rPr>
        <b/>
        <sz val="9"/>
        <rFont val="GHEA Grapalat"/>
        <family val="3"/>
      </rPr>
      <t>,</t>
    </r>
    <r>
      <rPr>
        <sz val="9"/>
        <rFont val="GHEA Grapalat"/>
        <family val="3"/>
      </rPr>
      <t xml:space="preserve"> այդ թվում`</t>
    </r>
  </si>
  <si>
    <r>
      <t xml:space="preserve"> 2.1  Ընթացիկ արտաքին պաշտոնական դրամաշնորհներ` ստացված այլ պետություններից, </t>
    </r>
    <r>
      <rPr>
        <sz val="9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</si>
  <si>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</si>
  <si>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r>
      <t xml:space="preserve">2.2 Կապիտալ արտաքին պաշտոնական դրամաշնորհներ` ստացված այլ պետություններից, </t>
    </r>
    <r>
      <rPr>
        <sz val="9"/>
        <rFont val="GHEA Grapalat"/>
        <family val="3"/>
      </rPr>
      <t>այդ թվում`</t>
    </r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</si>
  <si>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</si>
  <si>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r>
      <t xml:space="preserve">2.3 Ընթացիկ արտաքին պաշտոնական դրամաշնորհներ` ստացված միջազգային կազմակերպություններից,_x000D_
</t>
    </r>
    <r>
      <rPr>
        <sz val="9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</si>
  <si>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</si>
  <si>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r>
      <t xml:space="preserve">2.4 Կապիտալ արտաքին պաշտոնական դրամաշնորհներ` ստացված միջազգային կազմակերպություններից,_x000D_
</t>
    </r>
    <r>
      <rPr>
        <sz val="9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</si>
  <si>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</si>
  <si>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r>
      <t xml:space="preserve">2.5 Ընթացիկ ներքին պաշտոնական դրամաշնորհներ` ստացված կառավարման այլ մակարդակներից
</t>
    </r>
    <r>
      <rPr>
        <sz val="9"/>
        <rFont val="GHEA Grapalat"/>
        <family val="3"/>
      </rPr>
      <t>(տող 1251 + տող 1252 + տող 1255 + տող 1256)</t>
    </r>
    <r>
      <rPr>
        <b/>
        <sz val="9"/>
        <rFont val="GHEA Grapalat"/>
        <family val="3"/>
      </rPr>
      <t xml:space="preserve">,
</t>
    </r>
    <r>
      <rPr>
        <sz val="9"/>
        <rFont val="GHEA Grapalat"/>
        <family val="3"/>
      </rPr>
      <t>որից`</t>
    </r>
  </si>
  <si>
    <t>Պետական բյուջեից ֆինանսական համահարթեցման սկզբունքով տրամադրվող դոտացիաներ</t>
  </si>
  <si>
    <t>Պետական բյուջեից տրամադրվող այլ դոտացիաներ (տող 1253 + տող 1254),  այդ թվում`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</si>
  <si>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</si>
  <si>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</si>
  <si>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</si>
  <si>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</si>
  <si>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r>
      <t xml:space="preserve"> 2.6 Կապիտալ ներքին պաշտոնական դրամաշնորհներ` ստացված կառավարման այլ մակարդակներից</t>
    </r>
    <r>
      <rPr>
        <sz val="9"/>
        <rFont val="GHEA Grapalat"/>
        <family val="3"/>
      </rPr>
      <t xml:space="preserve"> (տող 1261 + տող 1262)</t>
    </r>
    <r>
      <rPr>
        <b/>
        <sz val="9"/>
        <rFont val="GHEA Grapalat"/>
        <family val="3"/>
      </rPr>
      <t xml:space="preserve">,_x000D_
</t>
    </r>
    <r>
      <rPr>
        <sz val="9"/>
        <rFont val="GHEA Grapalat"/>
        <family val="3"/>
      </rPr>
      <t>այդ թվում`</t>
    </r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</si>
  <si>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</si>
  <si>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</si>
  <si>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1300</t>
  </si>
  <si>
    <r>
      <t xml:space="preserve">3. ԱՅԼ ԵԿԱՄՈՒՏՆԵՐ </t>
    </r>
    <r>
      <rPr>
        <sz val="9"/>
        <rFont val="GHEA Grapalat"/>
        <family val="3"/>
      </rPr>
      <t>(տող 1310 + տող 1320 + տող 1330 + տող 1340 + տող 1350 + տող 1360 + տող 1370 + տող 1380 + տող 1390)</t>
    </r>
    <r>
      <rPr>
        <b/>
        <sz val="9"/>
        <rFont val="GHEA Grapalat"/>
        <family val="3"/>
      </rPr>
      <t xml:space="preserve">,
</t>
    </r>
    <r>
      <rPr>
        <sz val="9"/>
        <rFont val="GHEA Grapalat"/>
        <family val="3"/>
      </rPr>
      <t xml:space="preserve"> այդ թվում`</t>
    </r>
  </si>
  <si>
    <t>1310</t>
  </si>
  <si>
    <r>
      <t xml:space="preserve">3.1 Տոկոսներ
</t>
    </r>
    <r>
      <rPr>
        <sz val="9"/>
        <rFont val="GHEA Grapalat"/>
        <family val="3"/>
      </rPr>
      <t>այդ թվում`</t>
    </r>
  </si>
  <si>
    <t>1311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</si>
  <si>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</si>
  <si>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</si>
  <si>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
 այդ թվում`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</si>
  <si>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</si>
  <si>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</si>
  <si>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</si>
  <si>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r>
      <t xml:space="preserve">3.3 Գույքի վարձակալությունից եկամուտներ
</t>
    </r>
    <r>
      <rPr>
        <sz val="9"/>
        <rFont val="GHEA Grapalat"/>
        <family val="3"/>
      </rPr>
      <t>(տող 1331 + տող 1332 + տող 1333 +  տող 1334)
այդ թվում`</t>
    </r>
  </si>
  <si>
    <t>1331</t>
  </si>
  <si>
    <t xml:space="preserve">Համայնքի սեփականություն համարվող հողերի վարձակալության վարձավճարներ </t>
  </si>
  <si>
    <t>1332</t>
  </si>
  <si>
    <t xml:space="preserve">Համայնքի վարչական տարածքում գտնվող պետական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</si>
  <si>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</si>
  <si>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</si>
  <si>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</si>
  <si>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</si>
  <si>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</si>
  <si>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r>
      <t xml:space="preserve">3.4 Համայնքի բյուջեի եկամուտներ ապրանքների մատակարարումից և ծառայությունների մատուցումից
</t>
    </r>
    <r>
      <rPr>
        <sz val="9"/>
        <rFont val="GHEA Grapalat"/>
        <family val="3"/>
      </rPr>
      <t>(տող 1341 + տող 1342 + տող 1343)
այդ թվում`</t>
    </r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</si>
  <si>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</si>
  <si>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</si>
  <si>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</si>
  <si>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
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</si>
  <si>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</si>
  <si>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</si>
  <si>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</si>
  <si>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r>
      <t xml:space="preserve">3.5 Վարչական գանձումներ_x000D_
</t>
    </r>
    <r>
      <rPr>
        <sz val="9"/>
        <rFont val="GHEA Grapalat"/>
        <family val="3"/>
      </rPr>
      <t>(տող 1351 + տող 1352 + տող 1353)</t>
    </r>
    <r>
      <rPr>
        <b/>
        <sz val="9"/>
        <rFont val="GHEA Grapalat"/>
        <family val="3"/>
      </rPr>
      <t xml:space="preserve">,_x000D_
</t>
    </r>
    <r>
      <rPr>
        <sz val="9"/>
        <rFont val="GHEA Grapalat"/>
        <family val="3"/>
      </rPr>
      <t>այդ թվում`</t>
    </r>
  </si>
  <si>
    <t>1351</t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</si>
  <si>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</si>
  <si>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>13501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</si>
  <si>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</si>
  <si>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13502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</si>
  <si>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</si>
  <si>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13503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</si>
  <si>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</si>
  <si>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13504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</si>
  <si>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</si>
  <si>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13505</t>
  </si>
  <si>
    <t>Համայնքի կողմից կազմակերպվող մրցույթների և աճուրդների մասնակցության համար</t>
  </si>
  <si>
    <t>13506</t>
  </si>
  <si>
    <t>Համայնքի վարչական տարածքում տոնավաճառներին (վերնիսաժներին) մասնակցելու համար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</si>
  <si>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</si>
  <si>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</si>
  <si>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</si>
  <si>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 xml:space="preserve"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
</t>
  </si>
  <si>
    <t>13509</t>
  </si>
  <si>
    <t>Կենտրոնացված ջեռուցման համար</t>
  </si>
  <si>
    <t>13510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</si>
  <si>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</si>
  <si>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13511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</si>
  <si>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</si>
  <si>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13512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</si>
  <si>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</si>
  <si>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13513</t>
  </si>
  <si>
    <t>Համայնքային ենթակայության մանկապարտեզի ծառայությունից օգտվողների համար</t>
  </si>
  <si>
    <t>13514</t>
  </si>
  <si>
    <t xml:space="preserve"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
</t>
  </si>
  <si>
    <t>13515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</si>
  <si>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</si>
  <si>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13516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</si>
  <si>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</si>
  <si>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13517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</si>
  <si>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</si>
  <si>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13518</t>
  </si>
  <si>
    <t>Համայնքի արխիվից փաստաթղթերի պատճեններ տրամադրելու համար</t>
  </si>
  <si>
    <t>13519</t>
  </si>
  <si>
    <t>Համայնքն սպասարկող անասնաբույժի ծառայությունների դիմաց</t>
  </si>
  <si>
    <t>13520</t>
  </si>
  <si>
    <t>Այլ տեղական վճարներ</t>
  </si>
  <si>
    <t>1352</t>
  </si>
  <si>
    <t>Համայնքի վարչական տարածքում ինքնակամ կառուցված շենքերի, շինությունների օրինականացման համար վճարներ</t>
  </si>
  <si>
    <t>1353</t>
  </si>
  <si>
    <t>Համայնքի բյուջե մուտքագրվող այլ վարչական գանձումներ</t>
  </si>
  <si>
    <t>1360</t>
  </si>
  <si>
    <r>
      <t xml:space="preserve">3.6 Մուտքեր տույժերից, տուգանքներից_x000D_
</t>
    </r>
    <r>
      <rPr>
        <sz val="9"/>
        <rFont val="GHEA Grapalat"/>
        <family val="3"/>
      </rPr>
      <t>(տող 1361 + տող 1362)</t>
    </r>
    <r>
      <rPr>
        <b/>
        <sz val="9"/>
        <rFont val="GHEA Grapalat"/>
        <family val="3"/>
      </rPr>
      <t xml:space="preserve">_x000D_
</t>
    </r>
    <r>
      <rPr>
        <sz val="9"/>
        <rFont val="GHEA Grapalat"/>
        <family val="3"/>
      </rPr>
      <t>այդ թվում`</t>
    </r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</si>
  <si>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</si>
  <si>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</si>
  <si>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</si>
  <si>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</si>
  <si>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</si>
  <si>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r>
      <t xml:space="preserve">3.7 Ընթացիկ ոչ պաշտոնական դրամաշնորհներ
 </t>
    </r>
    <r>
      <rPr>
        <sz val="9"/>
        <rFont val="GHEA Grapalat"/>
        <family val="3"/>
      </rPr>
      <t>(տող 1371 + տող 1372)</t>
    </r>
    <r>
      <rPr>
        <b/>
        <sz val="9"/>
        <rFont val="GHEA Grapalat"/>
        <family val="3"/>
      </rPr>
      <t xml:space="preserve">   </t>
    </r>
    <r>
      <rPr>
        <sz val="9"/>
        <rFont val="GHEA Grapalat"/>
        <family val="3"/>
      </rPr>
      <t>այդ թվում`</t>
    </r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</si>
  <si>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</si>
  <si>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</si>
  <si>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</si>
  <si>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</si>
  <si>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1380</t>
  </si>
  <si>
    <r>
      <t xml:space="preserve">3.8 Կապիտալ ոչ պաշտոնական դրամաշնորհներ
</t>
    </r>
    <r>
      <rPr>
        <sz val="9"/>
        <rFont val="GHEA Grapalat"/>
        <family val="3"/>
      </rPr>
      <t>(տող 1381 + տող 1382)
այդ թվում`</t>
    </r>
  </si>
  <si>
    <t>1381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</si>
  <si>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</si>
  <si>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</si>
  <si>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</si>
  <si>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</si>
  <si>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r>
      <t xml:space="preserve">3.9 Այլ եկամուտներ
</t>
    </r>
    <r>
      <rPr>
        <sz val="9"/>
        <rFont val="GHEA Grapalat"/>
        <family val="3"/>
      </rPr>
      <t>(տող 1391 + տող 1392 + տող 1393)</t>
    </r>
    <r>
      <rPr>
        <b/>
        <sz val="9"/>
        <rFont val="GHEA Grapalat"/>
        <family val="3"/>
      </rPr>
      <t xml:space="preserve">  </t>
    </r>
    <r>
      <rPr>
        <sz val="9"/>
        <rFont val="GHEA Grapalat"/>
        <family val="3"/>
      </rPr>
      <t>այդ թվում`</t>
    </r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</si>
  <si>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</si>
  <si>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</si>
  <si>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</si>
  <si>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</si>
  <si>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</si>
  <si>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</si>
  <si>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(գործառական դասակարգմամբ)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</si>
  <si>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</si>
  <si>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</si>
  <si>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</si>
  <si>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</si>
  <si>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</si>
  <si>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</t>
  </si>
  <si>
    <t xml:space="preserve">   այդ թվում</t>
  </si>
  <si>
    <t>այդ թվում</t>
  </si>
  <si>
    <t>(ս.7 + ս8)</t>
  </si>
  <si>
    <t>վարչական բյուջե</t>
  </si>
  <si>
    <t>ֆոնդային բյուջե</t>
  </si>
  <si>
    <t>(ս.10 + ս11)</t>
  </si>
  <si>
    <t>(ս.13 + ս14)</t>
  </si>
  <si>
    <t xml:space="preserve"> X</t>
  </si>
  <si>
    <t xml:space="preserve">ԸՆԴԱՄԵՆԸ ԾԱԽՍԵՐ  (տող2100+տող2200+տող2300+տող2400+տող2500+տող2600+ տող2700+տող2800+տող2900+տող3000+տող3100)
</t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</si>
  <si>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</si>
  <si>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</si>
  <si>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</t>
  </si>
  <si>
    <t>1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</si>
  <si>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</si>
  <si>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</si>
  <si>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</si>
  <si>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</si>
  <si>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</si>
  <si>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>3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</si>
  <si>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</si>
  <si>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</si>
  <si>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</si>
  <si>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</si>
  <si>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</si>
  <si>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</si>
  <si>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</si>
  <si>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</si>
  <si>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</si>
  <si>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</si>
  <si>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</si>
  <si>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</si>
  <si>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</si>
  <si>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</si>
  <si>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</si>
  <si>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</si>
  <si>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02</t>
  </si>
  <si>
    <t>ՊԱՇՏՊԱՆՈՒԹՅՈՒՆ (տող2210+2220+տող2230+տող2240+տող2250)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</si>
  <si>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</si>
  <si>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</si>
  <si>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</si>
  <si>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</si>
  <si>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</si>
  <si>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</si>
  <si>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</si>
  <si>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</si>
  <si>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</si>
  <si>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</si>
  <si>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</si>
  <si>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</si>
  <si>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</si>
  <si>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</si>
  <si>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</si>
  <si>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</si>
  <si>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</si>
  <si>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</si>
  <si>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7</t>
  </si>
  <si>
    <t>Նախաքննություն</t>
  </si>
  <si>
    <t>8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</si>
  <si>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</si>
  <si>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</si>
  <si>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</si>
  <si>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</si>
  <si>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</si>
  <si>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</si>
  <si>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</si>
  <si>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</si>
  <si>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</si>
  <si>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</si>
  <si>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</si>
  <si>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</si>
  <si>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</si>
  <si>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</si>
  <si>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</si>
  <si>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</si>
  <si>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</si>
  <si>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</si>
  <si>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</si>
  <si>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</si>
  <si>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</si>
  <si>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</si>
  <si>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</si>
  <si>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</si>
  <si>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</si>
  <si>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</si>
  <si>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</si>
  <si>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</si>
  <si>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</si>
  <si>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</si>
  <si>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</si>
  <si>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</si>
  <si>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</si>
  <si>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</si>
  <si>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</si>
  <si>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</si>
  <si>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</si>
  <si>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</si>
  <si>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</si>
  <si>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</si>
  <si>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</si>
  <si>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</si>
  <si>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</si>
  <si>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</si>
  <si>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05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</si>
  <si>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</si>
  <si>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</si>
  <si>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</si>
  <si>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</si>
  <si>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</si>
  <si>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</si>
  <si>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</si>
  <si>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</si>
  <si>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</si>
  <si>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 ԵՎ ԿՈՄՈՒՆԱԼ ԾԱՌԱՅՈՒԹՅՈՒՆ (տող2610+տող2620+տող2630+տող2640+տող2650+տող2660)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</si>
  <si>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</si>
  <si>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</si>
  <si>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</si>
  <si>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</si>
  <si>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</si>
  <si>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</si>
  <si>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</si>
  <si>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</si>
  <si>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</si>
  <si>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</si>
  <si>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</si>
  <si>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</si>
  <si>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</si>
  <si>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</si>
  <si>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 xml:space="preserve">Մասնագիտացված բժշկական ծառայություններ
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</si>
  <si>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</si>
  <si>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</si>
  <si>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</si>
  <si>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</si>
  <si>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</si>
  <si>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</si>
  <si>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</si>
  <si>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</si>
  <si>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</si>
  <si>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</si>
  <si>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</si>
  <si>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</si>
  <si>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</si>
  <si>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</si>
  <si>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</si>
  <si>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</si>
  <si>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</si>
  <si>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</si>
  <si>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</si>
  <si>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</si>
  <si>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</si>
  <si>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</si>
  <si>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</si>
  <si>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</si>
  <si>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</si>
  <si>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</si>
  <si>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</si>
  <si>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</si>
  <si>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</si>
  <si>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</si>
  <si>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</si>
  <si>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</si>
  <si>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</si>
  <si>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</si>
  <si>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</si>
  <si>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</si>
  <si>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</si>
  <si>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</si>
  <si>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</si>
  <si>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</si>
  <si>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</si>
  <si>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</si>
  <si>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</si>
  <si>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</si>
  <si>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</si>
  <si>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</si>
  <si>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</si>
  <si>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</si>
  <si>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</si>
  <si>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</si>
  <si>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</si>
  <si>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</si>
  <si>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t>ՍՈՑԻԱԼԱԿԱՆ ՊԱՇՏՊԱՆՈՒԹՅՈՒՆ (տող3010+տող3020+տող3030+տող3040+տող3050+տող3060+տող3070+տող3080+տող3090)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</si>
  <si>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</si>
  <si>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</si>
  <si>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</si>
  <si>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</si>
  <si>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</si>
  <si>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</si>
  <si>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</si>
  <si>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</si>
  <si>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</si>
  <si>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</si>
  <si>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</si>
  <si>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</si>
  <si>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</si>
  <si>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</si>
  <si>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</si>
  <si>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</si>
  <si>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(տնտեսագիտական դասակարգմամբ)</t>
  </si>
  <si>
    <t xml:space="preserve"> Տողի NN  </t>
  </si>
  <si>
    <t xml:space="preserve">Բյուջետային ծախսերի տնտեսագիտական դասակարգման հոդվածների  </t>
  </si>
  <si>
    <t>անվանումները</t>
  </si>
  <si>
    <t xml:space="preserve"> NN </t>
  </si>
  <si>
    <t xml:space="preserve">այդ թվում` </t>
  </si>
  <si>
    <t>x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</si>
  <si>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</si>
  <si>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</si>
  <si>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</si>
  <si>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</si>
  <si>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</si>
  <si>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</si>
  <si>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 xml:space="preserve"> -Բնեղեն աշխատավարձեր և հավելավճարներ</t>
  </si>
  <si>
    <t>4121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</si>
  <si>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</si>
  <si>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</si>
  <si>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</si>
  <si>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</si>
  <si>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</si>
  <si>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</si>
  <si>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</si>
  <si>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</si>
  <si>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</si>
  <si>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</si>
  <si>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 </t>
  </si>
  <si>
    <t>4216</t>
  </si>
  <si>
    <t xml:space="preserve"> -Արտագերատեսչական ծախսեր</t>
  </si>
  <si>
    <t>4217</t>
  </si>
  <si>
    <t>ԾԱՌԱՅՈՂԱԿԱՆ ԳՈՐԾՈՒՂՈՒՄՆԵՐԻ ԳԾՈՎ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</si>
  <si>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</si>
  <si>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</si>
  <si>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</si>
  <si>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 -Այլ տրանսպորտային ծախսեր</t>
  </si>
  <si>
    <t>4229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</si>
  <si>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</si>
  <si>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</si>
  <si>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</si>
  <si>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</si>
  <si>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</si>
  <si>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</si>
  <si>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</si>
  <si>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</si>
  <si>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</si>
  <si>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</si>
  <si>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</si>
  <si>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 -Ներկայացուցչական ծախսեր</t>
  </si>
  <si>
    <t>4237</t>
  </si>
  <si>
    <t xml:space="preserve">  -Ընդհանուր բնույթի այլ ծառայություններ</t>
  </si>
  <si>
    <t>4239</t>
  </si>
  <si>
    <t xml:space="preserve"> -Մասնագիտական ծառայություններ</t>
  </si>
  <si>
    <t>4241</t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</si>
  <si>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</si>
  <si>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t xml:space="preserve"> -Շենքերի և կառույցների ընթացիկ նորոգում և պահպանում</t>
  </si>
  <si>
    <t>4251</t>
  </si>
  <si>
    <t xml:space="preserve">  -Մեքենաների և սարքավորումների ընթացիկ նորոգում և պահպանում</t>
  </si>
  <si>
    <t>4252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</si>
  <si>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</si>
  <si>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</si>
  <si>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</si>
  <si>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</si>
  <si>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</si>
  <si>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</si>
  <si>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</si>
  <si>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</si>
  <si>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</si>
  <si>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</si>
  <si>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 -Առողջապահական  և լաբորատոր նյութեր</t>
  </si>
  <si>
    <t>4266</t>
  </si>
  <si>
    <t xml:space="preserve"> 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</si>
  <si>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</si>
  <si>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</si>
  <si>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</si>
  <si>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</si>
  <si>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</si>
  <si>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</si>
  <si>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</si>
  <si>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 xml:space="preserve"> 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</si>
  <si>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</si>
  <si>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</si>
  <si>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</si>
  <si>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</si>
  <si>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</si>
  <si>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</si>
  <si>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</si>
  <si>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</si>
  <si>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</si>
  <si>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 xml:space="preserve"> -Սուբսիդիաներ ոչ ֆինանսական պետական (hամայնքային) կազմակերպություններին</t>
  </si>
  <si>
    <t>4511</t>
  </si>
  <si>
    <t xml:space="preserve"> -Սուբսիդիաներ ֆինանսական պետական (hամայնքային) կազմակերպություններին </t>
  </si>
  <si>
    <t>4512</t>
  </si>
  <si>
    <t xml:space="preserve"> -Սուբսիդիաներ ոչ պետական (ոչ hամայնքային) ոչ ֆինանսական կազմակերպություններին </t>
  </si>
  <si>
    <t>4521</t>
  </si>
  <si>
    <t xml:space="preserve">  -Սուբսիդիաներ ոչ պետական (ոչ hամայնքային) ֆինանսական  կազմակերպություններին </t>
  </si>
  <si>
    <t>4522</t>
  </si>
  <si>
    <t xml:space="preserve"> -Ընթացիկ դրամաշնորհներ օտարերկրյա կառավարություններին</t>
  </si>
  <si>
    <t>4611</t>
  </si>
  <si>
    <t>-Կապիտալ դրամաշնորհներ օտարերկրյա կառավարություններին</t>
  </si>
  <si>
    <t>4612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</si>
  <si>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</si>
  <si>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</si>
  <si>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</si>
  <si>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</si>
  <si>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</si>
  <si>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</si>
  <si>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</si>
  <si>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</si>
  <si>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>4639</t>
  </si>
  <si>
    <t xml:space="preserve">-ՀՀ 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</si>
  <si>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</si>
  <si>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</si>
  <si>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</si>
  <si>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</si>
  <si>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</si>
  <si>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</si>
  <si>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>4657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</si>
  <si>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</si>
  <si>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</si>
  <si>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</si>
  <si>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</si>
  <si>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</si>
  <si>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</si>
  <si>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</si>
  <si>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</si>
  <si>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</si>
  <si>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</si>
  <si>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</si>
  <si>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</si>
  <si>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</si>
  <si>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-Կենսաթոշակներ</t>
  </si>
  <si>
    <t>4741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</si>
  <si>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</si>
  <si>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</si>
  <si>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</si>
  <si>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</si>
  <si>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</si>
  <si>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</si>
  <si>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</si>
  <si>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</si>
  <si>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</si>
  <si>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</si>
  <si>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</si>
  <si>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</si>
  <si>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</si>
  <si>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</si>
  <si>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</si>
  <si>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</si>
  <si>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</si>
  <si>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</si>
  <si>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</si>
  <si>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</si>
  <si>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</si>
  <si>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</si>
  <si>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</si>
  <si>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</si>
  <si>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</si>
  <si>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</si>
  <si>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</si>
  <si>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</si>
  <si>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</si>
  <si>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</si>
  <si>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</si>
  <si>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</si>
  <si>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</si>
  <si>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</si>
  <si>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</si>
  <si>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</si>
  <si>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</si>
  <si>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</si>
  <si>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</si>
  <si>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</si>
  <si>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</si>
  <si>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</si>
  <si>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</si>
  <si>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</si>
  <si>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</si>
  <si>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</si>
  <si>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</si>
  <si>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</si>
  <si>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</si>
  <si>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</si>
  <si>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</si>
  <si>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</si>
  <si>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</si>
  <si>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</si>
  <si>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</si>
  <si>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</si>
  <si>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</si>
  <si>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</si>
  <si>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</si>
  <si>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</si>
  <si>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</si>
  <si>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</si>
  <si>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</si>
  <si>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</si>
  <si>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1.5 Համաֆինասնսավորմամբ իրականացվող ծրագրեր եւ /կամ/կապիտալ ակտիվի ձեռք բերում</t>
  </si>
  <si>
    <t>Համաֆինասնսավորմամբ իրականացվող ծրագրեր եւ /կամ/կապիտալ ակտիվի ձեռք բերում</t>
  </si>
  <si>
    <t>5511</t>
  </si>
  <si>
    <t>6000</t>
  </si>
  <si>
    <t xml:space="preserve">        X</t>
  </si>
  <si>
    <t>6100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</si>
  <si>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</si>
  <si>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</si>
  <si>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</si>
  <si>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</si>
  <si>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</si>
  <si>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</si>
  <si>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</si>
  <si>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</si>
  <si>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</si>
  <si>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</si>
  <si>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 (տող6210+տող6220)</t>
  </si>
  <si>
    <t>6210</t>
  </si>
  <si>
    <t xml:space="preserve"> ՌԱԶՄԱՎԱՐԱԿԱՆ ՀԱՄԱՅՆՔԱՅԻՆ ՊԱՇԱՐՆԵՐԻ ԻՐԱՑՈՒՄԻՑ ՄՈՒՏՔԵՐ</t>
  </si>
  <si>
    <t>8211</t>
  </si>
  <si>
    <t>6220</t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</si>
  <si>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</si>
  <si>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</si>
  <si>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</si>
  <si>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</si>
  <si>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</si>
  <si>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</si>
  <si>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</si>
  <si>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</si>
  <si>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</si>
  <si>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</si>
  <si>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t>6310</t>
  </si>
  <si>
    <t>ԲԱՐՁՐԱՐԺԵՔ ԱԿՏԻՎՆԵՐԻ ԻՐԱՑՈՒՄԻՑ ՄՈՒՏՔԵՐ</t>
  </si>
  <si>
    <t>8311</t>
  </si>
  <si>
    <t>6400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</si>
  <si>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</si>
  <si>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</si>
  <si>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</si>
  <si>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</si>
  <si>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</si>
  <si>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</si>
  <si>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</si>
  <si>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ԻՐԱՑՈՒՄԻՑ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</si>
  <si>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</si>
  <si>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</si>
  <si>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</si>
  <si>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</si>
  <si>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>(01/01/2023-30/09/2023 թ. ժամանակահատվածի համար)</t>
  </si>
  <si>
    <t>ԱՐՏԱՇԱՏ ՀԱՄԱՅՆՔԻ 2023ԹՎԱԿԱՆԻ ԲՅՈՒՋԵԻ ԵՐՐՈՐԴ ԵՌԱՄՍՅԱԿԻ ԵԿԱՄՈՒՏՆԵՐԻ ԿԱՏԱՐՄԱՆ ՎԵՐԱԲԵՐՅԱԼ</t>
  </si>
  <si>
    <t>ավագանու 2023թվականի դեկտեմբերի</t>
  </si>
  <si>
    <t>Հավելված 2</t>
  </si>
  <si>
    <r>
      <t xml:space="preserve"> ԸՆԴԱՄԵՆԸ ԾԱԽՍԵՐ
(</t>
    </r>
    <r>
      <rPr>
        <sz val="8"/>
        <rFont val="GHEA Grapalat"/>
        <family val="3"/>
      </rPr>
      <t>տող4050+տող5000+տող 6000</t>
    </r>
    <r>
      <rPr>
        <b/>
        <sz val="8"/>
        <rFont val="GHEA Grapalat"/>
        <family val="3"/>
      </rPr>
      <t>)</t>
    </r>
  </si>
  <si>
    <r>
      <t>Ա.ԸՆԹԱՑԻԿ  ԾԱԽՍԵՐ՝ (</t>
    </r>
    <r>
      <rPr>
        <sz val="8"/>
        <rFont val="GHEA Grapalat"/>
        <family val="3"/>
      </rPr>
      <t>տող4100+տող4200+տող4300+տող4400+տող4500+ տող4600+տող4700</t>
    </r>
    <r>
      <rPr>
        <b/>
        <sz val="8"/>
        <rFont val="GHEA Grapalat"/>
        <family val="3"/>
      </rPr>
      <t>)</t>
    </r>
  </si>
  <si>
    <r>
      <t>1.1 ԱՇԽԱՏԱՆՔԻ ՎԱՐՁԱՏՐՈՒԹՅՈՒՆ (</t>
    </r>
    <r>
      <rPr>
        <sz val="8"/>
        <rFont val="GHEA Grapalat"/>
        <family val="3"/>
      </rPr>
      <t>տող4110+տող4120</t>
    </r>
    <r>
      <rPr>
        <b/>
        <sz val="8"/>
        <rFont val="GHEA Grapalat"/>
        <family val="3"/>
      </rPr>
      <t>)</t>
    </r>
  </si>
  <si>
    <r>
      <t>ԴՐԱՄՈՎ ՎՃԱՐՎՈՂ ԱՇԽԱՏԱՎԱՐՁԵՐ ԵՎ ՀԱՎԵԼԱՎՃԱՐՆԵՐ (</t>
    </r>
    <r>
      <rPr>
        <i/>
        <sz val="8"/>
        <rFont val="GHEA Grapalat"/>
        <family val="3"/>
      </rPr>
      <t>տող4111+տող4112+ տող4114</t>
    </r>
    <r>
      <rPr>
        <b/>
        <i/>
        <sz val="8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</si>
  <si>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8"/>
        <rFont val="GHEA Grapalat"/>
        <family val="3"/>
      </rPr>
      <t>(տող4121</t>
    </r>
    <r>
      <rPr>
        <b/>
        <i/>
        <sz val="8"/>
        <rFont val="GHEA Grapalat"/>
        <family val="3"/>
      </rPr>
      <t>)</t>
    </r>
  </si>
  <si>
    <r>
      <t>1.2 ԾԱՌԱՅՈՒԹՅՈՒՆՆԵՐԻ ԵՎ ԱՊՐԱՆՔՆԵՐԻ ՁԵՌՔ ԲԵՐՈՒՄ (</t>
    </r>
    <r>
      <rPr>
        <sz val="8"/>
        <rFont val="GHEA Grapalat"/>
        <family val="3"/>
      </rPr>
      <t>տող4210+տող4220+տող4230+տող4240+տող4250+տող4260</t>
    </r>
    <r>
      <rPr>
        <b/>
        <sz val="8"/>
        <rFont val="GHEA Grapalat"/>
        <family val="3"/>
      </rPr>
      <t>)</t>
    </r>
  </si>
  <si>
    <r>
      <t>ՇԱՐՈՒՆԱԿԱԿԱՆ ԾԱԽՍԵՐ (</t>
    </r>
    <r>
      <rPr>
        <i/>
        <sz val="8"/>
        <rFont val="GHEA Grapalat"/>
        <family val="3"/>
      </rPr>
      <t>տող4211+տող4212+տող4213+տող4214+տող4215+տող4216+տող4217</t>
    </r>
    <r>
      <rPr>
        <b/>
        <i/>
        <sz val="8"/>
        <rFont val="GHEA Grapalat"/>
        <family val="3"/>
      </rPr>
      <t>)</t>
    </r>
  </si>
  <si>
    <r>
      <t>ՊԱՅՄԱՆԱԳՐԱՅԻՆ ԱՅԼ ԾԱՌԱՅՈՒԹՅՈՒՆՆԵՐԻ ՁԵՌՔ ԲԵՐՈՒՄ (</t>
    </r>
    <r>
      <rPr>
        <i/>
        <sz val="8"/>
        <rFont val="GHEA Grapalat"/>
        <family val="3"/>
      </rPr>
      <t>տող4231+տող4232+տող4233+տող4234+տող4235+տող4236+տող4237+տող4238</t>
    </r>
    <r>
      <rPr>
        <b/>
        <i/>
        <sz val="8"/>
        <rFont val="GHEA Grapalat"/>
        <family val="3"/>
      </rPr>
      <t>)</t>
    </r>
  </si>
  <si>
    <r>
      <t xml:space="preserve"> ԱՅԼ ՄԱՍՆԱԳԻՏԱԿԱՆ ԾԱՌԱՅՈՒԹՅՈՒՆՆԵՐԻ ՁԵՌՔ ԲԵՐՈՒՄ  </t>
    </r>
    <r>
      <rPr>
        <sz val="8"/>
        <rFont val="GHEA Grapalat"/>
        <family val="3"/>
      </rPr>
      <t>(տող 4241)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</si>
  <si>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</t>
    </r>
    <r>
      <rPr>
        <b/>
        <i/>
        <sz val="8"/>
        <rFont val="GHEA Grapalat"/>
        <family val="3"/>
      </rPr>
      <t>)</t>
    </r>
  </si>
  <si>
    <r>
      <t xml:space="preserve"> 1.3 ՏՈԿՈՍԱՎՃԱՐՆԵՐ (</t>
    </r>
    <r>
      <rPr>
        <i/>
        <sz val="8"/>
        <rFont val="GHEA Grapalat"/>
        <family val="3"/>
      </rPr>
      <t>տող4310+տող 4320+տող4330</t>
    </r>
    <r>
      <rPr>
        <b/>
        <i/>
        <sz val="8"/>
        <rFont val="GHEA Grapalat"/>
        <family val="3"/>
      </rPr>
      <t>)</t>
    </r>
  </si>
  <si>
    <r>
      <t>ՆԵՐՔԻՆ ՏՈԿՈՍԱՎՃԱՐՆԵՐ (</t>
    </r>
    <r>
      <rPr>
        <i/>
        <sz val="8"/>
        <rFont val="GHEA Grapalat"/>
        <family val="3"/>
      </rPr>
      <t>տող4311+տող4312</t>
    </r>
    <r>
      <rPr>
        <b/>
        <i/>
        <sz val="8"/>
        <rFont val="GHEA Grapalat"/>
        <family val="3"/>
      </rPr>
      <t>)</t>
    </r>
  </si>
  <si>
    <r>
      <t>ԱՐՏԱՔԻՆ ՏՈԿՈՍԱՎՃԱՐՆԵՐ (</t>
    </r>
    <r>
      <rPr>
        <i/>
        <sz val="8"/>
        <rFont val="GHEA Grapalat"/>
        <family val="3"/>
      </rPr>
      <t>տող4321+տող4322</t>
    </r>
    <r>
      <rPr>
        <b/>
        <i/>
        <sz val="8"/>
        <rFont val="GHEA Grapalat"/>
        <family val="3"/>
      </rPr>
      <t>)</t>
    </r>
  </si>
  <si>
    <r>
      <t xml:space="preserve"> ՓՈԽԱՌՈՒԹՅՈՒՆՆԵՐԻ ՀԵՏ ԿԱՊՎԱԾ ՎՃԱՐՆԵՐ (</t>
    </r>
    <r>
      <rPr>
        <i/>
        <sz val="8"/>
        <rFont val="GHEA Grapalat"/>
        <family val="3"/>
      </rPr>
      <t>տող4331+տող4332+տող4333</t>
    </r>
    <r>
      <rPr>
        <b/>
        <i/>
        <sz val="8"/>
        <rFont val="GHEA Grapalat"/>
        <family val="3"/>
      </rPr>
      <t>)</t>
    </r>
  </si>
  <si>
    <r>
      <t xml:space="preserve">1.4 ՍՈՒԲՍԻԴԻԱՆԵՐ  </t>
    </r>
    <r>
      <rPr>
        <sz val="8"/>
        <rFont val="GHEA Grapalat"/>
        <family val="3"/>
      </rPr>
      <t>(տող4410+տող4420</t>
    </r>
    <r>
      <rPr>
        <b/>
        <sz val="8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</si>
  <si>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8"/>
        <rFont val="GHEA Grapalat"/>
        <family val="3"/>
      </rPr>
      <t>տող4411+տող4412</t>
    </r>
    <r>
      <rPr>
        <b/>
        <i/>
        <sz val="8"/>
        <rFont val="GHEA Grapalat"/>
        <family val="3"/>
      </rPr>
      <t>)</t>
    </r>
  </si>
  <si>
    <r>
      <t>ՍՈՒԲՍԻԴԻԱՆԵՐ ՈՉ ՊԵՏԱԿԱՆ (ՈՉ ՀԱՄԱՅՆՔԱՅԻՆ) ԿԱԶՄԱԿԵՐՊՈՒԹՅՈՒՆՆԵՐԻՆ (</t>
    </r>
    <r>
      <rPr>
        <i/>
        <sz val="8"/>
        <rFont val="GHEA Grapalat"/>
        <family val="3"/>
      </rPr>
      <t>տող4421+տող4422</t>
    </r>
    <r>
      <rPr>
        <b/>
        <i/>
        <sz val="8"/>
        <rFont val="GHEA Grapalat"/>
        <family val="3"/>
      </rPr>
      <t>)</t>
    </r>
  </si>
  <si>
    <r>
      <t>1.5 ԴՐԱՄԱՇՆՈՐՀՆԵՐ (</t>
    </r>
    <r>
      <rPr>
        <sz val="8"/>
        <rFont val="GHEA Grapalat"/>
        <family val="3"/>
      </rPr>
      <t>տող4510+տող4520+տող4530+տող4540</t>
    </r>
    <r>
      <rPr>
        <b/>
        <sz val="8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</si>
  <si>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8"/>
        <rFont val="GHEA Grapalat"/>
        <family val="3"/>
      </rPr>
      <t>տող4511+տող4512</t>
    </r>
    <r>
      <rPr>
        <b/>
        <i/>
        <sz val="8"/>
        <rFont val="GHEA Grapalat"/>
        <family val="3"/>
      </rPr>
      <t>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</si>
  <si>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</t>
    </r>
    <r>
      <rPr>
        <b/>
        <i/>
        <sz val="8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</si>
  <si>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8"/>
        <rFont val="GHEA Grapalat"/>
        <family val="3"/>
      </rPr>
      <t>տող4531+տող4532+տող4533</t>
    </r>
    <r>
      <rPr>
        <b/>
        <i/>
        <sz val="8"/>
        <rFont val="GHEA Grapalat"/>
        <family val="3"/>
      </rPr>
      <t>)</t>
    </r>
  </si>
  <si>
    <r>
      <t xml:space="preserve"> - Այլ ընթացիկ դրամաշնորհներ
(</t>
    </r>
    <r>
      <rPr>
        <sz val="8"/>
        <rFont val="GHEA Grapalat"/>
        <family val="3"/>
      </rPr>
      <t>տող 4534+տող 4535 +տող 4536</t>
    </r>
    <r>
      <rPr>
        <b/>
        <sz val="8"/>
        <rFont val="GHEA Grapalat"/>
        <family val="3"/>
      </rPr>
      <t>)</t>
    </r>
  </si>
  <si>
    <r>
      <t>ԿԱՊԻՏԱԼ ԴՐԱՄԱՇՆՈՐՀՆԵՐ ՊԵՏԱԿԱՆ ՀԱՏՎԱԾԻ ԱՅԼ ՄԱԿԱՐԴԱԿՆԵՐԻՆ (</t>
    </r>
    <r>
      <rPr>
        <i/>
        <sz val="8"/>
        <rFont val="GHEA Grapalat"/>
        <family val="3"/>
      </rPr>
      <t>տող4541+տող4542+տող4543</t>
    </r>
    <r>
      <rPr>
        <b/>
        <i/>
        <sz val="8"/>
        <rFont val="GHEA Grapalat"/>
        <family val="3"/>
      </rPr>
      <t>)</t>
    </r>
  </si>
  <si>
    <r>
      <t xml:space="preserve"> -Այլ կապիտալ դրամաշնորհներ
(</t>
    </r>
    <r>
      <rPr>
        <sz val="8"/>
        <rFont val="GHEA Grapalat"/>
        <family val="3"/>
      </rPr>
      <t>տող 4544+տող 4545 +տող 4546</t>
    </r>
    <r>
      <rPr>
        <b/>
        <sz val="8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</si>
  <si>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8"/>
        <rFont val="GHEA Grapalat"/>
        <family val="3"/>
      </rPr>
      <t>(տող4610+տող4630+տող4640</t>
    </r>
    <r>
      <rPr>
        <b/>
        <i/>
        <sz val="8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</si>
  <si>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>տող4631+տող4632+տող4633+տող4634</t>
    </r>
    <r>
      <rPr>
        <b/>
        <i/>
        <sz val="8"/>
        <rFont val="GHEA Grapalat"/>
        <family val="3"/>
      </rPr>
      <t>)</t>
    </r>
  </si>
  <si>
    <r>
      <t xml:space="preserve"> ԿԵՆՍԱԹՈՇԱԿՆԵՐ (</t>
    </r>
    <r>
      <rPr>
        <i/>
        <sz val="8"/>
        <rFont val="GHEA Grapalat"/>
        <family val="3"/>
      </rPr>
      <t>տող4641)</t>
    </r>
  </si>
  <si>
    <r>
      <t>1.7 ԱՅԼ ԾԱԽՍԵՐ (</t>
    </r>
    <r>
      <rPr>
        <i/>
        <sz val="8"/>
        <rFont val="GHEA Grapalat"/>
        <family val="3"/>
      </rPr>
      <t>տող4710+տող4720+տող4730+տող4740+տող4750+տող4760+տող4770</t>
    </r>
    <r>
      <rPr>
        <b/>
        <i/>
        <sz val="8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</si>
  <si>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8"/>
        <rFont val="GHEA Grapalat"/>
        <family val="3"/>
      </rPr>
      <t>տող4711+տող4712</t>
    </r>
    <r>
      <rPr>
        <b/>
        <i/>
        <sz val="8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</si>
  <si>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8"/>
        <rFont val="GHEA Grapalat"/>
        <family val="3"/>
      </rPr>
      <t>տող4721+տող4722+տող4723+տող4724</t>
    </r>
    <r>
      <rPr>
        <b/>
        <i/>
        <sz val="8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</si>
  <si>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8"/>
        <rFont val="GHEA Grapalat"/>
        <family val="3"/>
      </rPr>
      <t>տող4731</t>
    </r>
    <r>
      <rPr>
        <b/>
        <i/>
        <sz val="8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</si>
  <si>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8"/>
        <rFont val="GHEA Grapalat"/>
        <family val="3"/>
      </rPr>
      <t>տող4751)</t>
    </r>
  </si>
  <si>
    <r>
      <t xml:space="preserve">ՊԱՀՈՒՍՏԱՅԻՆ ՄԻՋՈՑՆԵՐ </t>
    </r>
    <r>
      <rPr>
        <i/>
        <sz val="8"/>
        <rFont val="GHEA Grapalat"/>
        <family val="3"/>
      </rPr>
      <t>(տող4771</t>
    </r>
    <r>
      <rPr>
        <b/>
        <i/>
        <sz val="8"/>
        <rFont val="GHEA Grapalat"/>
        <family val="3"/>
      </rPr>
      <t>)</t>
    </r>
  </si>
  <si>
    <r>
      <t>Բ. ՈՉ ՖԻՆԱՆՍԱԿԱՆ ԱԿՏԻՎՆԵՐԻ ԳԾՈՎ ԾԱԽՍԵՐ
(</t>
    </r>
    <r>
      <rPr>
        <sz val="8"/>
        <rFont val="GHEA Grapalat"/>
        <family val="3"/>
      </rPr>
      <t>տող5100+տող5200+տող5300+տող5400</t>
    </r>
    <r>
      <rPr>
        <b/>
        <sz val="8"/>
        <rFont val="GHEA Grapalat"/>
        <family val="3"/>
      </rPr>
      <t>)</t>
    </r>
  </si>
  <si>
    <r>
      <t>1.1. ՀԻՄՆԱԿԱՆ ՄԻՋՈՑՆԵՐ
(</t>
    </r>
    <r>
      <rPr>
        <sz val="8"/>
        <rFont val="GHEA Grapalat"/>
        <family val="3"/>
      </rPr>
      <t>տող5110+տող5120+տող5130</t>
    </r>
    <r>
      <rPr>
        <b/>
        <sz val="8"/>
        <rFont val="GHEA Grapalat"/>
        <family val="3"/>
      </rPr>
      <t>)</t>
    </r>
  </si>
  <si>
    <r>
      <t>ՇԵՆՔԵՐ ԵՎ ՇԻՆՈՒԹՅՈՒՆՆԵՐ
(</t>
    </r>
    <r>
      <rPr>
        <sz val="8"/>
        <rFont val="GHEA Grapalat"/>
        <family val="3"/>
      </rPr>
      <t>տող5111+տող5112+տող5113</t>
    </r>
    <r>
      <rPr>
        <b/>
        <sz val="8"/>
        <rFont val="GHEA Grapalat"/>
        <family val="3"/>
      </rPr>
      <t>)</t>
    </r>
  </si>
  <si>
    <r>
      <t>ՄԵՔԵՆԱՆԵՐ ԵՎ ՍԱՐՔԱՎՈՐՈՒՄՆԵՐ
(</t>
    </r>
    <r>
      <rPr>
        <sz val="8"/>
        <rFont val="GHEA Grapalat"/>
        <family val="3"/>
      </rPr>
      <t>տող5121+ տող5122+տող5123</t>
    </r>
    <r>
      <rPr>
        <b/>
        <sz val="8"/>
        <rFont val="GHEA Grapalat"/>
        <family val="3"/>
      </rPr>
      <t>)</t>
    </r>
  </si>
  <si>
    <r>
      <t xml:space="preserve"> ԱՅԼ ՀԻՄՆԱԿԱՆ ՄԻՋՈՑՆԵՐ
</t>
    </r>
    <r>
      <rPr>
        <sz val="8"/>
        <rFont val="GHEA Grapalat"/>
        <family val="3"/>
      </rPr>
      <t>(տող 5131+տող 5132+տող 5133+ տող5134)</t>
    </r>
  </si>
  <si>
    <r>
      <t xml:space="preserve">1.2 ՊԱՇԱՐՆԵՐ </t>
    </r>
    <r>
      <rPr>
        <sz val="8"/>
        <rFont val="GHEA Grapalat"/>
        <family val="3"/>
      </rPr>
      <t>(տող5211+տող5221+տող5231+տող5241</t>
    </r>
    <r>
      <rPr>
        <b/>
        <sz val="8"/>
        <rFont val="GHEA Grapalat"/>
        <family val="3"/>
      </rPr>
      <t>)</t>
    </r>
  </si>
  <si>
    <r>
      <t>1.3 ԲԱՐՁՐԱՐԺԵՔ ԱԿՏԻՎՆԵՐ (</t>
    </r>
    <r>
      <rPr>
        <sz val="8"/>
        <rFont val="GHEA Grapalat"/>
        <family val="3"/>
      </rPr>
      <t>տող 5311</t>
    </r>
    <r>
      <rPr>
        <b/>
        <sz val="8"/>
        <rFont val="GHEA Grapalat"/>
        <family val="3"/>
      </rPr>
      <t>)</t>
    </r>
  </si>
  <si>
    <r>
      <t>1.4 ՉԱՐՏԱԴՐՎԱԾ ԱԿՏԻՎՆԵՐ
(</t>
    </r>
    <r>
      <rPr>
        <sz val="8"/>
        <rFont val="GHEA Grapalat"/>
        <family val="3"/>
      </rPr>
      <t>տող 5411+տող 5421+տող 5431+տող5441</t>
    </r>
    <r>
      <rPr>
        <b/>
        <sz val="8"/>
        <rFont val="GHEA Grapalat"/>
        <family val="3"/>
      </rPr>
      <t>)</t>
    </r>
  </si>
  <si>
    <r>
      <t xml:space="preserve"> Գ. ՈՉ ՖԻՆԱՆՍԱԿԱՆ ԱԿՏԻՎՆԵՐԻ ԻՐԱՑՈՒՄԻՑ ՄՈՒՏՔԵՐ (</t>
    </r>
    <r>
      <rPr>
        <sz val="8"/>
        <rFont val="GHEA Grapalat"/>
        <family val="3"/>
      </rPr>
      <t>տող6100+տող6200+տող6300+տող6400</t>
    </r>
    <r>
      <rPr>
        <b/>
        <sz val="8"/>
        <rFont val="GHEA Grapalat"/>
        <family val="3"/>
      </rPr>
      <t>)</t>
    </r>
  </si>
  <si>
    <r>
      <t>ՀԻՄՆԱԿԱՆ ՄԻՋՈՑՆԵՐԻ ԻՐԱՑՈՒՄԻՑ ՄՈՒՏՔԵՐ (</t>
    </r>
    <r>
      <rPr>
        <sz val="8"/>
        <rFont val="GHEA Grapalat"/>
        <family val="3"/>
      </rPr>
      <t>տող6110+տող6120+տող6130</t>
    </r>
    <r>
      <rPr>
        <b/>
        <sz val="8"/>
        <rFont val="GHEA Grapalat"/>
        <family val="3"/>
      </rPr>
      <t>)</t>
    </r>
  </si>
  <si>
    <r>
      <t xml:space="preserve">ԱՅԼ ՊԱՇԱՐՆԵՐԻ ԻՐԱՑՈՒՄԻՑ ՄՈՒՏՔԵՐ </t>
    </r>
    <r>
      <rPr>
        <sz val="8"/>
        <rFont val="GHEA Grapalat"/>
        <family val="3"/>
      </rPr>
      <t>(տող6221+տող6222+տող6223</t>
    </r>
    <r>
      <rPr>
        <b/>
        <sz val="8"/>
        <rFont val="GHEA Grapalat"/>
        <family val="3"/>
      </rPr>
      <t>)</t>
    </r>
  </si>
  <si>
    <r>
      <t>ԲԱՐՁՐԱՐԺԵՔ ԱԿՏԻՎՆԵՐԻ ԻՐԱՑՈՒՄԻՑ ՄՈՒՏՔԵՐ   (</t>
    </r>
    <r>
      <rPr>
        <sz val="8"/>
        <rFont val="GHEA Grapalat"/>
        <family val="3"/>
      </rPr>
      <t>տող 6310)</t>
    </r>
  </si>
  <si>
    <r>
      <t>ՉԱՐՏԱԴՐՎԱԾ ԱԿՏԻՎՆԵՐԻ ԻՐԱՑՈՒՄԻՑ ՄՈՒՏՔԵՐ`
(</t>
    </r>
    <r>
      <rPr>
        <sz val="8"/>
        <rFont val="GHEA Grapalat"/>
        <family val="3"/>
      </rPr>
      <t>տող6410+տող6420+տող6430+տող6440</t>
    </r>
    <r>
      <rPr>
        <b/>
        <sz val="8"/>
        <rFont val="GHEA Grapalat"/>
        <family val="3"/>
      </rPr>
      <t>)</t>
    </r>
  </si>
  <si>
    <t xml:space="preserve">կատ. % տարեկան ճշտված պլանի նկատմամբ </t>
  </si>
  <si>
    <t>Հավելված 3</t>
  </si>
  <si>
    <t>.-------ի թիվ  -------Ա  որոշման</t>
  </si>
  <si>
    <t>կատ. % տարեկան ճշտված պլանի նկատմամբ</t>
  </si>
  <si>
    <t>.------ի թիվ  -----Ա   որոշման</t>
  </si>
  <si>
    <t xml:space="preserve">ԱՐՏԱՇԱՏ ՀԱՄԱՅՆՔԻ 2023ԹՎԱԿԱՆԻ ԲՅՈՒՋԵԻ ԵՐՐՈՐԴ ԵՌԱՄՍՅԱԿԻ ԾԱԽՍԵՐԻ ԿԱՏԱՐՄԱՆ ՎԵՐԱԲԵՐՅԱԼ </t>
  </si>
  <si>
    <t>.-------ի թիվ  --------Ա  որոշման</t>
  </si>
  <si>
    <t>կատ. % տարեկան պլանի նկատմամբ</t>
  </si>
  <si>
    <t>Համայնքի  ղեկավար՝                                Կառլեն Մկրտչյան</t>
  </si>
  <si>
    <t>Համայնքի  ղեկավար՝                           Կառլեն Մկրտչյան</t>
  </si>
  <si>
    <t>Համայնքի  ղեկավար՝                                 Կառլեն Մկրտչյան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</si>
</sst>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164" formatCode="#,##0.0"/>
    <numFmt numFmtId="165" formatCode="0.0"/>
    <numFmt numFmtId="166" formatCode="0000"/>
    <numFmt numFmtId="167" formatCode="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sz val="7"/>
      <name val="GHEA Grapalat"/>
      <family val="3"/>
    </font>
    <font>
      <sz val="14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8" xfId="0" applyFont="1" applyFill="1" applyBorder="1" applyAlignment="1">
      <alignment horizontal="centerContinuous" vertical="top" wrapText="1"/>
    </xf>
    <xf numFmtId="0" fontId="2" fillId="0" borderId="9" xfId="0" applyFont="1" applyFill="1" applyBorder="1" applyAlignment="1">
      <alignment horizontal="centerContinuous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6" fillId="0" borderId="7" xfId="0" quotePrefix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6" fillId="0" borderId="23" xfId="0" quotePrefix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/>
    </xf>
    <xf numFmtId="165" fontId="7" fillId="0" borderId="25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5" xfId="0" applyFont="1" applyBorder="1" applyAlignment="1">
      <alignment vertical="top"/>
    </xf>
    <xf numFmtId="49" fontId="7" fillId="0" borderId="23" xfId="0" quotePrefix="1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top"/>
    </xf>
    <xf numFmtId="164" fontId="7" fillId="0" borderId="24" xfId="0" applyNumberFormat="1" applyFont="1" applyFill="1" applyBorder="1" applyAlignment="1">
      <alignment horizontal="center" vertical="top"/>
    </xf>
    <xf numFmtId="0" fontId="7" fillId="0" borderId="25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23" xfId="0" quotePrefix="1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4" fillId="0" borderId="23" xfId="0" quotePrefix="1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/>
    </xf>
    <xf numFmtId="49" fontId="7" fillId="0" borderId="23" xfId="0" applyNumberFormat="1" applyFont="1" applyFill="1" applyBorder="1" applyAlignment="1">
      <alignment horizontal="center" vertical="top"/>
    </xf>
    <xf numFmtId="0" fontId="7" fillId="3" borderId="24" xfId="0" applyFont="1" applyFill="1" applyBorder="1" applyAlignment="1">
      <alignment vertical="top" wrapText="1"/>
    </xf>
    <xf numFmtId="49" fontId="6" fillId="0" borderId="23" xfId="0" quotePrefix="1" applyNumberFormat="1" applyFont="1" applyFill="1" applyBorder="1" applyAlignment="1">
      <alignment horizontal="center" vertical="top"/>
    </xf>
    <xf numFmtId="0" fontId="6" fillId="0" borderId="23" xfId="0" quotePrefix="1" applyNumberFormat="1" applyFont="1" applyFill="1" applyBorder="1" applyAlignment="1">
      <alignment horizontal="center" vertical="top"/>
    </xf>
    <xf numFmtId="0" fontId="7" fillId="0" borderId="23" xfId="0" quotePrefix="1" applyNumberFormat="1" applyFont="1" applyFill="1" applyBorder="1" applyAlignment="1">
      <alignment horizontal="center" vertical="top"/>
    </xf>
    <xf numFmtId="164" fontId="7" fillId="0" borderId="24" xfId="0" applyNumberFormat="1" applyFont="1" applyFill="1" applyBorder="1" applyAlignment="1">
      <alignment horizontal="center" vertical="top" wrapText="1"/>
    </xf>
    <xf numFmtId="1" fontId="7" fillId="0" borderId="24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/>
    </xf>
    <xf numFmtId="0" fontId="6" fillId="3" borderId="24" xfId="0" applyFont="1" applyFill="1" applyBorder="1" applyAlignment="1">
      <alignment vertical="top" wrapText="1"/>
    </xf>
    <xf numFmtId="0" fontId="7" fillId="3" borderId="24" xfId="0" applyNumberFormat="1" applyFont="1" applyFill="1" applyBorder="1" applyAlignment="1">
      <alignment vertical="top" wrapText="1"/>
    </xf>
    <xf numFmtId="164" fontId="7" fillId="3" borderId="24" xfId="0" applyNumberFormat="1" applyFont="1" applyFill="1" applyBorder="1" applyAlignment="1">
      <alignment horizontal="center" vertical="top"/>
    </xf>
    <xf numFmtId="164" fontId="6" fillId="3" borderId="24" xfId="0" applyNumberFormat="1" applyFont="1" applyFill="1" applyBorder="1" applyAlignment="1">
      <alignment horizontal="center" vertical="top" wrapText="1"/>
    </xf>
    <xf numFmtId="164" fontId="6" fillId="3" borderId="24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left" vertical="top" wrapText="1"/>
    </xf>
    <xf numFmtId="49" fontId="7" fillId="0" borderId="23" xfId="0" quotePrefix="1" applyNumberFormat="1" applyFont="1" applyFill="1" applyBorder="1" applyAlignment="1">
      <alignment vertical="top"/>
    </xf>
    <xf numFmtId="49" fontId="7" fillId="0" borderId="15" xfId="0" quotePrefix="1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vertical="top" wrapText="1"/>
    </xf>
    <xf numFmtId="1" fontId="7" fillId="0" borderId="26" xfId="0" applyNumberFormat="1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/>
    </xf>
    <xf numFmtId="164" fontId="7" fillId="0" borderId="26" xfId="1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right" vertical="center"/>
    </xf>
    <xf numFmtId="0" fontId="2" fillId="3" borderId="0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centerContinuous" vertical="center" wrapText="1"/>
    </xf>
    <xf numFmtId="0" fontId="2" fillId="3" borderId="9" xfId="0" applyFont="1" applyFill="1" applyBorder="1" applyAlignment="1">
      <alignment horizontal="centerContinuous" vertical="center" wrapText="1"/>
    </xf>
    <xf numFmtId="0" fontId="4" fillId="3" borderId="3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/>
    <xf numFmtId="0" fontId="9" fillId="0" borderId="0" xfId="0" applyFont="1" applyFill="1" applyAlignment="1">
      <alignment wrapText="1"/>
    </xf>
    <xf numFmtId="49" fontId="9" fillId="0" borderId="0" xfId="0" applyNumberFormat="1" applyFont="1" applyFill="1" applyAlignment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Continuous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 readingOrder="1"/>
    </xf>
    <xf numFmtId="164" fontId="5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2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centerContinuous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wrapText="1"/>
    </xf>
    <xf numFmtId="164" fontId="9" fillId="0" borderId="38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 vertical="center"/>
    </xf>
    <xf numFmtId="0" fontId="10" fillId="0" borderId="24" xfId="0" applyFont="1" applyFill="1" applyBorder="1"/>
    <xf numFmtId="0" fontId="5" fillId="0" borderId="24" xfId="0" applyNumberFormat="1" applyFont="1" applyFill="1" applyBorder="1" applyAlignment="1">
      <alignment horizontal="center" vertical="top" wrapText="1" readingOrder="1"/>
    </xf>
    <xf numFmtId="0" fontId="9" fillId="0" borderId="36" xfId="0" applyFont="1" applyFill="1" applyBorder="1" applyAlignment="1">
      <alignment vertical="center" wrapText="1"/>
    </xf>
    <xf numFmtId="164" fontId="12" fillId="3" borderId="24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49" fontId="9" fillId="3" borderId="36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24" xfId="0" applyFont="1" applyFill="1" applyBorder="1" applyAlignment="1">
      <alignment horizontal="left" vertical="center" wrapText="1"/>
    </xf>
    <xf numFmtId="49" fontId="9" fillId="3" borderId="24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/>
    </xf>
    <xf numFmtId="164" fontId="5" fillId="3" borderId="24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5" fillId="3" borderId="24" xfId="0" applyNumberFormat="1" applyFont="1" applyFill="1" applyBorder="1" applyAlignment="1">
      <alignment horizontal="left" vertical="center" wrapText="1" readingOrder="1"/>
    </xf>
    <xf numFmtId="49" fontId="5" fillId="3" borderId="24" xfId="0" applyNumberFormat="1" applyFont="1" applyFill="1" applyBorder="1" applyAlignment="1">
      <alignment vertical="center" wrapText="1"/>
    </xf>
    <xf numFmtId="49" fontId="10" fillId="3" borderId="24" xfId="0" applyNumberFormat="1" applyFont="1" applyFill="1" applyBorder="1" applyAlignment="1">
      <alignment vertical="center" wrapText="1"/>
    </xf>
    <xf numFmtId="49" fontId="9" fillId="3" borderId="24" xfId="0" applyNumberFormat="1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164" fontId="5" fillId="3" borderId="24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49" fontId="5" fillId="3" borderId="23" xfId="0" applyNumberFormat="1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4" fontId="5" fillId="3" borderId="38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vertical="center"/>
    </xf>
    <xf numFmtId="164" fontId="12" fillId="3" borderId="3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10" fillId="0" borderId="24" xfId="0" applyNumberFormat="1" applyFont="1" applyFill="1" applyBorder="1" applyAlignment="1">
      <alignment horizontal="center" vertical="center" wrapText="1"/>
    </xf>
    <xf numFmtId="167" fontId="10" fillId="0" borderId="26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 readingOrder="1"/>
    </xf>
    <xf numFmtId="0" fontId="9" fillId="0" borderId="25" xfId="0" applyNumberFormat="1" applyFont="1" applyFill="1" applyBorder="1" applyAlignment="1">
      <alignment horizontal="center" vertical="center" wrapText="1" readingOrder="1"/>
    </xf>
    <xf numFmtId="0" fontId="9" fillId="0" borderId="16" xfId="0" applyNumberFormat="1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ash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Եկամուտներ"/>
      <sheetName val="Ekamutner"/>
      <sheetName val="Գործառնական ծախս"/>
      <sheetName val="Gorcarnakan caxs"/>
      <sheetName val="Տնտեսագիտական"/>
      <sheetName val="Tntesagitakan "/>
      <sheetName val="Dificit"/>
      <sheetName val="Dificiti caxs"/>
    </sheetNames>
    <sheetDataSet>
      <sheetData sheetId="0"/>
      <sheetData sheetId="1"/>
      <sheetData sheetId="2">
        <row r="12">
          <cell r="E12">
            <v>5077736.3</v>
          </cell>
        </row>
        <row r="117">
          <cell r="F117">
            <v>0</v>
          </cell>
          <cell r="I117">
            <v>995000</v>
          </cell>
          <cell r="L117">
            <v>855500</v>
          </cell>
        </row>
      </sheetData>
      <sheetData sheetId="3"/>
      <sheetData sheetId="4">
        <row r="13">
          <cell r="F13">
            <v>6998874.9273999995</v>
          </cell>
        </row>
      </sheetData>
      <sheetData sheetId="5"/>
      <sheetData sheetId="6">
        <row r="13">
          <cell r="D13">
            <v>6998874.9274000004</v>
          </cell>
        </row>
      </sheetData>
      <sheetData sheetId="7"/>
      <sheetData sheetId="8">
        <row r="12">
          <cell r="D12">
            <v>141138.6274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7"/>
  <sheetViews>
    <sheetView topLeftCell="A124" workbookViewId="0">
      <selection activeCell="B37" sqref="B37"/>
    </sheetView>
  </sheetViews>
  <sheetFormatPr defaultRowHeight="13.5" x14ac:dyDescent="0.25"/>
  <cols>
    <col min="1" max="1" width="5.28515625" style="1" customWidth="1"/>
    <col min="2" max="2" width="25.5703125" style="2" customWidth="1"/>
    <col min="3" max="3" width="6.28515625" style="1" customWidth="1"/>
    <col min="4" max="4" width="11.42578125" style="3" customWidth="1"/>
    <col min="5" max="5" width="11.42578125" style="4" customWidth="1"/>
    <col min="6" max="6" width="10.7109375" style="4" customWidth="1"/>
    <col min="7" max="7" width="11.140625" style="3" customWidth="1"/>
    <col min="8" max="8" width="11" style="4" customWidth="1"/>
    <col min="9" max="9" width="10.5703125" style="4" customWidth="1"/>
    <col min="10" max="10" width="11.42578125" style="3" customWidth="1"/>
    <col min="11" max="11" width="10.85546875" style="4" customWidth="1"/>
    <col min="12" max="12" width="10.42578125" style="4" customWidth="1"/>
    <col min="13" max="13" width="6.85546875" style="5" customWidth="1"/>
    <col min="14" max="256" width="9.140625" style="5"/>
    <col min="257" max="257" width="5.28515625" style="5" customWidth="1"/>
    <col min="258" max="258" width="25.5703125" style="5" customWidth="1"/>
    <col min="259" max="259" width="6.28515625" style="5" customWidth="1"/>
    <col min="260" max="261" width="11.42578125" style="5" customWidth="1"/>
    <col min="262" max="262" width="10.7109375" style="5" customWidth="1"/>
    <col min="263" max="263" width="11.140625" style="5" customWidth="1"/>
    <col min="264" max="264" width="11" style="5" customWidth="1"/>
    <col min="265" max="265" width="10.5703125" style="5" customWidth="1"/>
    <col min="266" max="266" width="11.42578125" style="5" customWidth="1"/>
    <col min="267" max="267" width="10.85546875" style="5" customWidth="1"/>
    <col min="268" max="268" width="10.42578125" style="5" customWidth="1"/>
    <col min="269" max="269" width="6.85546875" style="5" customWidth="1"/>
    <col min="270" max="512" width="9.140625" style="5"/>
    <col min="513" max="513" width="5.28515625" style="5" customWidth="1"/>
    <col min="514" max="514" width="25.5703125" style="5" customWidth="1"/>
    <col min="515" max="515" width="6.28515625" style="5" customWidth="1"/>
    <col min="516" max="517" width="11.42578125" style="5" customWidth="1"/>
    <col min="518" max="518" width="10.7109375" style="5" customWidth="1"/>
    <col min="519" max="519" width="11.140625" style="5" customWidth="1"/>
    <col min="520" max="520" width="11" style="5" customWidth="1"/>
    <col min="521" max="521" width="10.5703125" style="5" customWidth="1"/>
    <col min="522" max="522" width="11.42578125" style="5" customWidth="1"/>
    <col min="523" max="523" width="10.85546875" style="5" customWidth="1"/>
    <col min="524" max="524" width="10.42578125" style="5" customWidth="1"/>
    <col min="525" max="525" width="6.85546875" style="5" customWidth="1"/>
    <col min="526" max="768" width="9.140625" style="5"/>
    <col min="769" max="769" width="5.28515625" style="5" customWidth="1"/>
    <col min="770" max="770" width="25.5703125" style="5" customWidth="1"/>
    <col min="771" max="771" width="6.28515625" style="5" customWidth="1"/>
    <col min="772" max="773" width="11.42578125" style="5" customWidth="1"/>
    <col min="774" max="774" width="10.7109375" style="5" customWidth="1"/>
    <col min="775" max="775" width="11.140625" style="5" customWidth="1"/>
    <col min="776" max="776" width="11" style="5" customWidth="1"/>
    <col min="777" max="777" width="10.5703125" style="5" customWidth="1"/>
    <col min="778" max="778" width="11.42578125" style="5" customWidth="1"/>
    <col min="779" max="779" width="10.85546875" style="5" customWidth="1"/>
    <col min="780" max="780" width="10.42578125" style="5" customWidth="1"/>
    <col min="781" max="781" width="6.85546875" style="5" customWidth="1"/>
    <col min="782" max="1024" width="9.140625" style="5"/>
    <col min="1025" max="1025" width="5.28515625" style="5" customWidth="1"/>
    <col min="1026" max="1026" width="25.5703125" style="5" customWidth="1"/>
    <col min="1027" max="1027" width="6.28515625" style="5" customWidth="1"/>
    <col min="1028" max="1029" width="11.42578125" style="5" customWidth="1"/>
    <col min="1030" max="1030" width="10.7109375" style="5" customWidth="1"/>
    <col min="1031" max="1031" width="11.140625" style="5" customWidth="1"/>
    <col min="1032" max="1032" width="11" style="5" customWidth="1"/>
    <col min="1033" max="1033" width="10.5703125" style="5" customWidth="1"/>
    <col min="1034" max="1034" width="11.42578125" style="5" customWidth="1"/>
    <col min="1035" max="1035" width="10.85546875" style="5" customWidth="1"/>
    <col min="1036" max="1036" width="10.42578125" style="5" customWidth="1"/>
    <col min="1037" max="1037" width="6.85546875" style="5" customWidth="1"/>
    <col min="1038" max="1280" width="9.140625" style="5"/>
    <col min="1281" max="1281" width="5.28515625" style="5" customWidth="1"/>
    <col min="1282" max="1282" width="25.5703125" style="5" customWidth="1"/>
    <col min="1283" max="1283" width="6.28515625" style="5" customWidth="1"/>
    <col min="1284" max="1285" width="11.42578125" style="5" customWidth="1"/>
    <col min="1286" max="1286" width="10.7109375" style="5" customWidth="1"/>
    <col min="1287" max="1287" width="11.140625" style="5" customWidth="1"/>
    <col min="1288" max="1288" width="11" style="5" customWidth="1"/>
    <col min="1289" max="1289" width="10.5703125" style="5" customWidth="1"/>
    <col min="1290" max="1290" width="11.42578125" style="5" customWidth="1"/>
    <col min="1291" max="1291" width="10.85546875" style="5" customWidth="1"/>
    <col min="1292" max="1292" width="10.42578125" style="5" customWidth="1"/>
    <col min="1293" max="1293" width="6.85546875" style="5" customWidth="1"/>
    <col min="1294" max="1536" width="9.140625" style="5"/>
    <col min="1537" max="1537" width="5.28515625" style="5" customWidth="1"/>
    <col min="1538" max="1538" width="25.5703125" style="5" customWidth="1"/>
    <col min="1539" max="1539" width="6.28515625" style="5" customWidth="1"/>
    <col min="1540" max="1541" width="11.42578125" style="5" customWidth="1"/>
    <col min="1542" max="1542" width="10.7109375" style="5" customWidth="1"/>
    <col min="1543" max="1543" width="11.140625" style="5" customWidth="1"/>
    <col min="1544" max="1544" width="11" style="5" customWidth="1"/>
    <col min="1545" max="1545" width="10.5703125" style="5" customWidth="1"/>
    <col min="1546" max="1546" width="11.42578125" style="5" customWidth="1"/>
    <col min="1547" max="1547" width="10.85546875" style="5" customWidth="1"/>
    <col min="1548" max="1548" width="10.42578125" style="5" customWidth="1"/>
    <col min="1549" max="1549" width="6.85546875" style="5" customWidth="1"/>
    <col min="1550" max="1792" width="9.140625" style="5"/>
    <col min="1793" max="1793" width="5.28515625" style="5" customWidth="1"/>
    <col min="1794" max="1794" width="25.5703125" style="5" customWidth="1"/>
    <col min="1795" max="1795" width="6.28515625" style="5" customWidth="1"/>
    <col min="1796" max="1797" width="11.42578125" style="5" customWidth="1"/>
    <col min="1798" max="1798" width="10.7109375" style="5" customWidth="1"/>
    <col min="1799" max="1799" width="11.140625" style="5" customWidth="1"/>
    <col min="1800" max="1800" width="11" style="5" customWidth="1"/>
    <col min="1801" max="1801" width="10.5703125" style="5" customWidth="1"/>
    <col min="1802" max="1802" width="11.42578125" style="5" customWidth="1"/>
    <col min="1803" max="1803" width="10.85546875" style="5" customWidth="1"/>
    <col min="1804" max="1804" width="10.42578125" style="5" customWidth="1"/>
    <col min="1805" max="1805" width="6.85546875" style="5" customWidth="1"/>
    <col min="1806" max="2048" width="9.140625" style="5"/>
    <col min="2049" max="2049" width="5.28515625" style="5" customWidth="1"/>
    <col min="2050" max="2050" width="25.5703125" style="5" customWidth="1"/>
    <col min="2051" max="2051" width="6.28515625" style="5" customWidth="1"/>
    <col min="2052" max="2053" width="11.42578125" style="5" customWidth="1"/>
    <col min="2054" max="2054" width="10.7109375" style="5" customWidth="1"/>
    <col min="2055" max="2055" width="11.140625" style="5" customWidth="1"/>
    <col min="2056" max="2056" width="11" style="5" customWidth="1"/>
    <col min="2057" max="2057" width="10.5703125" style="5" customWidth="1"/>
    <col min="2058" max="2058" width="11.42578125" style="5" customWidth="1"/>
    <col min="2059" max="2059" width="10.85546875" style="5" customWidth="1"/>
    <col min="2060" max="2060" width="10.42578125" style="5" customWidth="1"/>
    <col min="2061" max="2061" width="6.85546875" style="5" customWidth="1"/>
    <col min="2062" max="2304" width="9.140625" style="5"/>
    <col min="2305" max="2305" width="5.28515625" style="5" customWidth="1"/>
    <col min="2306" max="2306" width="25.5703125" style="5" customWidth="1"/>
    <col min="2307" max="2307" width="6.28515625" style="5" customWidth="1"/>
    <col min="2308" max="2309" width="11.42578125" style="5" customWidth="1"/>
    <col min="2310" max="2310" width="10.7109375" style="5" customWidth="1"/>
    <col min="2311" max="2311" width="11.140625" style="5" customWidth="1"/>
    <col min="2312" max="2312" width="11" style="5" customWidth="1"/>
    <col min="2313" max="2313" width="10.5703125" style="5" customWidth="1"/>
    <col min="2314" max="2314" width="11.42578125" style="5" customWidth="1"/>
    <col min="2315" max="2315" width="10.85546875" style="5" customWidth="1"/>
    <col min="2316" max="2316" width="10.42578125" style="5" customWidth="1"/>
    <col min="2317" max="2317" width="6.85546875" style="5" customWidth="1"/>
    <col min="2318" max="2560" width="9.140625" style="5"/>
    <col min="2561" max="2561" width="5.28515625" style="5" customWidth="1"/>
    <col min="2562" max="2562" width="25.5703125" style="5" customWidth="1"/>
    <col min="2563" max="2563" width="6.28515625" style="5" customWidth="1"/>
    <col min="2564" max="2565" width="11.42578125" style="5" customWidth="1"/>
    <col min="2566" max="2566" width="10.7109375" style="5" customWidth="1"/>
    <col min="2567" max="2567" width="11.140625" style="5" customWidth="1"/>
    <col min="2568" max="2568" width="11" style="5" customWidth="1"/>
    <col min="2569" max="2569" width="10.5703125" style="5" customWidth="1"/>
    <col min="2570" max="2570" width="11.42578125" style="5" customWidth="1"/>
    <col min="2571" max="2571" width="10.85546875" style="5" customWidth="1"/>
    <col min="2572" max="2572" width="10.42578125" style="5" customWidth="1"/>
    <col min="2573" max="2573" width="6.85546875" style="5" customWidth="1"/>
    <col min="2574" max="2816" width="9.140625" style="5"/>
    <col min="2817" max="2817" width="5.28515625" style="5" customWidth="1"/>
    <col min="2818" max="2818" width="25.5703125" style="5" customWidth="1"/>
    <col min="2819" max="2819" width="6.28515625" style="5" customWidth="1"/>
    <col min="2820" max="2821" width="11.42578125" style="5" customWidth="1"/>
    <col min="2822" max="2822" width="10.7109375" style="5" customWidth="1"/>
    <col min="2823" max="2823" width="11.140625" style="5" customWidth="1"/>
    <col min="2824" max="2824" width="11" style="5" customWidth="1"/>
    <col min="2825" max="2825" width="10.5703125" style="5" customWidth="1"/>
    <col min="2826" max="2826" width="11.42578125" style="5" customWidth="1"/>
    <col min="2827" max="2827" width="10.85546875" style="5" customWidth="1"/>
    <col min="2828" max="2828" width="10.42578125" style="5" customWidth="1"/>
    <col min="2829" max="2829" width="6.85546875" style="5" customWidth="1"/>
    <col min="2830" max="3072" width="9.140625" style="5"/>
    <col min="3073" max="3073" width="5.28515625" style="5" customWidth="1"/>
    <col min="3074" max="3074" width="25.5703125" style="5" customWidth="1"/>
    <col min="3075" max="3075" width="6.28515625" style="5" customWidth="1"/>
    <col min="3076" max="3077" width="11.42578125" style="5" customWidth="1"/>
    <col min="3078" max="3078" width="10.7109375" style="5" customWidth="1"/>
    <col min="3079" max="3079" width="11.140625" style="5" customWidth="1"/>
    <col min="3080" max="3080" width="11" style="5" customWidth="1"/>
    <col min="3081" max="3081" width="10.5703125" style="5" customWidth="1"/>
    <col min="3082" max="3082" width="11.42578125" style="5" customWidth="1"/>
    <col min="3083" max="3083" width="10.85546875" style="5" customWidth="1"/>
    <col min="3084" max="3084" width="10.42578125" style="5" customWidth="1"/>
    <col min="3085" max="3085" width="6.85546875" style="5" customWidth="1"/>
    <col min="3086" max="3328" width="9.140625" style="5"/>
    <col min="3329" max="3329" width="5.28515625" style="5" customWidth="1"/>
    <col min="3330" max="3330" width="25.5703125" style="5" customWidth="1"/>
    <col min="3331" max="3331" width="6.28515625" style="5" customWidth="1"/>
    <col min="3332" max="3333" width="11.42578125" style="5" customWidth="1"/>
    <col min="3334" max="3334" width="10.7109375" style="5" customWidth="1"/>
    <col min="3335" max="3335" width="11.140625" style="5" customWidth="1"/>
    <col min="3336" max="3336" width="11" style="5" customWidth="1"/>
    <col min="3337" max="3337" width="10.5703125" style="5" customWidth="1"/>
    <col min="3338" max="3338" width="11.42578125" style="5" customWidth="1"/>
    <col min="3339" max="3339" width="10.85546875" style="5" customWidth="1"/>
    <col min="3340" max="3340" width="10.42578125" style="5" customWidth="1"/>
    <col min="3341" max="3341" width="6.85546875" style="5" customWidth="1"/>
    <col min="3342" max="3584" width="9.140625" style="5"/>
    <col min="3585" max="3585" width="5.28515625" style="5" customWidth="1"/>
    <col min="3586" max="3586" width="25.5703125" style="5" customWidth="1"/>
    <col min="3587" max="3587" width="6.28515625" style="5" customWidth="1"/>
    <col min="3588" max="3589" width="11.42578125" style="5" customWidth="1"/>
    <col min="3590" max="3590" width="10.7109375" style="5" customWidth="1"/>
    <col min="3591" max="3591" width="11.140625" style="5" customWidth="1"/>
    <col min="3592" max="3592" width="11" style="5" customWidth="1"/>
    <col min="3593" max="3593" width="10.5703125" style="5" customWidth="1"/>
    <col min="3594" max="3594" width="11.42578125" style="5" customWidth="1"/>
    <col min="3595" max="3595" width="10.85546875" style="5" customWidth="1"/>
    <col min="3596" max="3596" width="10.42578125" style="5" customWidth="1"/>
    <col min="3597" max="3597" width="6.85546875" style="5" customWidth="1"/>
    <col min="3598" max="3840" width="9.140625" style="5"/>
    <col min="3841" max="3841" width="5.28515625" style="5" customWidth="1"/>
    <col min="3842" max="3842" width="25.5703125" style="5" customWidth="1"/>
    <col min="3843" max="3843" width="6.28515625" style="5" customWidth="1"/>
    <col min="3844" max="3845" width="11.42578125" style="5" customWidth="1"/>
    <col min="3846" max="3846" width="10.7109375" style="5" customWidth="1"/>
    <col min="3847" max="3847" width="11.140625" style="5" customWidth="1"/>
    <col min="3848" max="3848" width="11" style="5" customWidth="1"/>
    <col min="3849" max="3849" width="10.5703125" style="5" customWidth="1"/>
    <col min="3850" max="3850" width="11.42578125" style="5" customWidth="1"/>
    <col min="3851" max="3851" width="10.85546875" style="5" customWidth="1"/>
    <col min="3852" max="3852" width="10.42578125" style="5" customWidth="1"/>
    <col min="3853" max="3853" width="6.85546875" style="5" customWidth="1"/>
    <col min="3854" max="4096" width="9.140625" style="5"/>
    <col min="4097" max="4097" width="5.28515625" style="5" customWidth="1"/>
    <col min="4098" max="4098" width="25.5703125" style="5" customWidth="1"/>
    <col min="4099" max="4099" width="6.28515625" style="5" customWidth="1"/>
    <col min="4100" max="4101" width="11.42578125" style="5" customWidth="1"/>
    <col min="4102" max="4102" width="10.7109375" style="5" customWidth="1"/>
    <col min="4103" max="4103" width="11.140625" style="5" customWidth="1"/>
    <col min="4104" max="4104" width="11" style="5" customWidth="1"/>
    <col min="4105" max="4105" width="10.5703125" style="5" customWidth="1"/>
    <col min="4106" max="4106" width="11.42578125" style="5" customWidth="1"/>
    <col min="4107" max="4107" width="10.85546875" style="5" customWidth="1"/>
    <col min="4108" max="4108" width="10.42578125" style="5" customWidth="1"/>
    <col min="4109" max="4109" width="6.85546875" style="5" customWidth="1"/>
    <col min="4110" max="4352" width="9.140625" style="5"/>
    <col min="4353" max="4353" width="5.28515625" style="5" customWidth="1"/>
    <col min="4354" max="4354" width="25.5703125" style="5" customWidth="1"/>
    <col min="4355" max="4355" width="6.28515625" style="5" customWidth="1"/>
    <col min="4356" max="4357" width="11.42578125" style="5" customWidth="1"/>
    <col min="4358" max="4358" width="10.7109375" style="5" customWidth="1"/>
    <col min="4359" max="4359" width="11.140625" style="5" customWidth="1"/>
    <col min="4360" max="4360" width="11" style="5" customWidth="1"/>
    <col min="4361" max="4361" width="10.5703125" style="5" customWidth="1"/>
    <col min="4362" max="4362" width="11.42578125" style="5" customWidth="1"/>
    <col min="4363" max="4363" width="10.85546875" style="5" customWidth="1"/>
    <col min="4364" max="4364" width="10.42578125" style="5" customWidth="1"/>
    <col min="4365" max="4365" width="6.85546875" style="5" customWidth="1"/>
    <col min="4366" max="4608" width="9.140625" style="5"/>
    <col min="4609" max="4609" width="5.28515625" style="5" customWidth="1"/>
    <col min="4610" max="4610" width="25.5703125" style="5" customWidth="1"/>
    <col min="4611" max="4611" width="6.28515625" style="5" customWidth="1"/>
    <col min="4612" max="4613" width="11.42578125" style="5" customWidth="1"/>
    <col min="4614" max="4614" width="10.7109375" style="5" customWidth="1"/>
    <col min="4615" max="4615" width="11.140625" style="5" customWidth="1"/>
    <col min="4616" max="4616" width="11" style="5" customWidth="1"/>
    <col min="4617" max="4617" width="10.5703125" style="5" customWidth="1"/>
    <col min="4618" max="4618" width="11.42578125" style="5" customWidth="1"/>
    <col min="4619" max="4619" width="10.85546875" style="5" customWidth="1"/>
    <col min="4620" max="4620" width="10.42578125" style="5" customWidth="1"/>
    <col min="4621" max="4621" width="6.85546875" style="5" customWidth="1"/>
    <col min="4622" max="4864" width="9.140625" style="5"/>
    <col min="4865" max="4865" width="5.28515625" style="5" customWidth="1"/>
    <col min="4866" max="4866" width="25.5703125" style="5" customWidth="1"/>
    <col min="4867" max="4867" width="6.28515625" style="5" customWidth="1"/>
    <col min="4868" max="4869" width="11.42578125" style="5" customWidth="1"/>
    <col min="4870" max="4870" width="10.7109375" style="5" customWidth="1"/>
    <col min="4871" max="4871" width="11.140625" style="5" customWidth="1"/>
    <col min="4872" max="4872" width="11" style="5" customWidth="1"/>
    <col min="4873" max="4873" width="10.5703125" style="5" customWidth="1"/>
    <col min="4874" max="4874" width="11.42578125" style="5" customWidth="1"/>
    <col min="4875" max="4875" width="10.85546875" style="5" customWidth="1"/>
    <col min="4876" max="4876" width="10.42578125" style="5" customWidth="1"/>
    <col min="4877" max="4877" width="6.85546875" style="5" customWidth="1"/>
    <col min="4878" max="5120" width="9.140625" style="5"/>
    <col min="5121" max="5121" width="5.28515625" style="5" customWidth="1"/>
    <col min="5122" max="5122" width="25.5703125" style="5" customWidth="1"/>
    <col min="5123" max="5123" width="6.28515625" style="5" customWidth="1"/>
    <col min="5124" max="5125" width="11.42578125" style="5" customWidth="1"/>
    <col min="5126" max="5126" width="10.7109375" style="5" customWidth="1"/>
    <col min="5127" max="5127" width="11.140625" style="5" customWidth="1"/>
    <col min="5128" max="5128" width="11" style="5" customWidth="1"/>
    <col min="5129" max="5129" width="10.5703125" style="5" customWidth="1"/>
    <col min="5130" max="5130" width="11.42578125" style="5" customWidth="1"/>
    <col min="5131" max="5131" width="10.85546875" style="5" customWidth="1"/>
    <col min="5132" max="5132" width="10.42578125" style="5" customWidth="1"/>
    <col min="5133" max="5133" width="6.85546875" style="5" customWidth="1"/>
    <col min="5134" max="5376" width="9.140625" style="5"/>
    <col min="5377" max="5377" width="5.28515625" style="5" customWidth="1"/>
    <col min="5378" max="5378" width="25.5703125" style="5" customWidth="1"/>
    <col min="5379" max="5379" width="6.28515625" style="5" customWidth="1"/>
    <col min="5380" max="5381" width="11.42578125" style="5" customWidth="1"/>
    <col min="5382" max="5382" width="10.7109375" style="5" customWidth="1"/>
    <col min="5383" max="5383" width="11.140625" style="5" customWidth="1"/>
    <col min="5384" max="5384" width="11" style="5" customWidth="1"/>
    <col min="5385" max="5385" width="10.5703125" style="5" customWidth="1"/>
    <col min="5386" max="5386" width="11.42578125" style="5" customWidth="1"/>
    <col min="5387" max="5387" width="10.85546875" style="5" customWidth="1"/>
    <col min="5388" max="5388" width="10.42578125" style="5" customWidth="1"/>
    <col min="5389" max="5389" width="6.85546875" style="5" customWidth="1"/>
    <col min="5390" max="5632" width="9.140625" style="5"/>
    <col min="5633" max="5633" width="5.28515625" style="5" customWidth="1"/>
    <col min="5634" max="5634" width="25.5703125" style="5" customWidth="1"/>
    <col min="5635" max="5635" width="6.28515625" style="5" customWidth="1"/>
    <col min="5636" max="5637" width="11.42578125" style="5" customWidth="1"/>
    <col min="5638" max="5638" width="10.7109375" style="5" customWidth="1"/>
    <col min="5639" max="5639" width="11.140625" style="5" customWidth="1"/>
    <col min="5640" max="5640" width="11" style="5" customWidth="1"/>
    <col min="5641" max="5641" width="10.5703125" style="5" customWidth="1"/>
    <col min="5642" max="5642" width="11.42578125" style="5" customWidth="1"/>
    <col min="5643" max="5643" width="10.85546875" style="5" customWidth="1"/>
    <col min="5644" max="5644" width="10.42578125" style="5" customWidth="1"/>
    <col min="5645" max="5645" width="6.85546875" style="5" customWidth="1"/>
    <col min="5646" max="5888" width="9.140625" style="5"/>
    <col min="5889" max="5889" width="5.28515625" style="5" customWidth="1"/>
    <col min="5890" max="5890" width="25.5703125" style="5" customWidth="1"/>
    <col min="5891" max="5891" width="6.28515625" style="5" customWidth="1"/>
    <col min="5892" max="5893" width="11.42578125" style="5" customWidth="1"/>
    <col min="5894" max="5894" width="10.7109375" style="5" customWidth="1"/>
    <col min="5895" max="5895" width="11.140625" style="5" customWidth="1"/>
    <col min="5896" max="5896" width="11" style="5" customWidth="1"/>
    <col min="5897" max="5897" width="10.5703125" style="5" customWidth="1"/>
    <col min="5898" max="5898" width="11.42578125" style="5" customWidth="1"/>
    <col min="5899" max="5899" width="10.85546875" style="5" customWidth="1"/>
    <col min="5900" max="5900" width="10.42578125" style="5" customWidth="1"/>
    <col min="5901" max="5901" width="6.85546875" style="5" customWidth="1"/>
    <col min="5902" max="6144" width="9.140625" style="5"/>
    <col min="6145" max="6145" width="5.28515625" style="5" customWidth="1"/>
    <col min="6146" max="6146" width="25.5703125" style="5" customWidth="1"/>
    <col min="6147" max="6147" width="6.28515625" style="5" customWidth="1"/>
    <col min="6148" max="6149" width="11.42578125" style="5" customWidth="1"/>
    <col min="6150" max="6150" width="10.7109375" style="5" customWidth="1"/>
    <col min="6151" max="6151" width="11.140625" style="5" customWidth="1"/>
    <col min="6152" max="6152" width="11" style="5" customWidth="1"/>
    <col min="6153" max="6153" width="10.5703125" style="5" customWidth="1"/>
    <col min="6154" max="6154" width="11.42578125" style="5" customWidth="1"/>
    <col min="6155" max="6155" width="10.85546875" style="5" customWidth="1"/>
    <col min="6156" max="6156" width="10.42578125" style="5" customWidth="1"/>
    <col min="6157" max="6157" width="6.85546875" style="5" customWidth="1"/>
    <col min="6158" max="6400" width="9.140625" style="5"/>
    <col min="6401" max="6401" width="5.28515625" style="5" customWidth="1"/>
    <col min="6402" max="6402" width="25.5703125" style="5" customWidth="1"/>
    <col min="6403" max="6403" width="6.28515625" style="5" customWidth="1"/>
    <col min="6404" max="6405" width="11.42578125" style="5" customWidth="1"/>
    <col min="6406" max="6406" width="10.7109375" style="5" customWidth="1"/>
    <col min="6407" max="6407" width="11.140625" style="5" customWidth="1"/>
    <col min="6408" max="6408" width="11" style="5" customWidth="1"/>
    <col min="6409" max="6409" width="10.5703125" style="5" customWidth="1"/>
    <col min="6410" max="6410" width="11.42578125" style="5" customWidth="1"/>
    <col min="6411" max="6411" width="10.85546875" style="5" customWidth="1"/>
    <col min="6412" max="6412" width="10.42578125" style="5" customWidth="1"/>
    <col min="6413" max="6413" width="6.85546875" style="5" customWidth="1"/>
    <col min="6414" max="6656" width="9.140625" style="5"/>
    <col min="6657" max="6657" width="5.28515625" style="5" customWidth="1"/>
    <col min="6658" max="6658" width="25.5703125" style="5" customWidth="1"/>
    <col min="6659" max="6659" width="6.28515625" style="5" customWidth="1"/>
    <col min="6660" max="6661" width="11.42578125" style="5" customWidth="1"/>
    <col min="6662" max="6662" width="10.7109375" style="5" customWidth="1"/>
    <col min="6663" max="6663" width="11.140625" style="5" customWidth="1"/>
    <col min="6664" max="6664" width="11" style="5" customWidth="1"/>
    <col min="6665" max="6665" width="10.5703125" style="5" customWidth="1"/>
    <col min="6666" max="6666" width="11.42578125" style="5" customWidth="1"/>
    <col min="6667" max="6667" width="10.85546875" style="5" customWidth="1"/>
    <col min="6668" max="6668" width="10.42578125" style="5" customWidth="1"/>
    <col min="6669" max="6669" width="6.85546875" style="5" customWidth="1"/>
    <col min="6670" max="6912" width="9.140625" style="5"/>
    <col min="6913" max="6913" width="5.28515625" style="5" customWidth="1"/>
    <col min="6914" max="6914" width="25.5703125" style="5" customWidth="1"/>
    <col min="6915" max="6915" width="6.28515625" style="5" customWidth="1"/>
    <col min="6916" max="6917" width="11.42578125" style="5" customWidth="1"/>
    <col min="6918" max="6918" width="10.7109375" style="5" customWidth="1"/>
    <col min="6919" max="6919" width="11.140625" style="5" customWidth="1"/>
    <col min="6920" max="6920" width="11" style="5" customWidth="1"/>
    <col min="6921" max="6921" width="10.5703125" style="5" customWidth="1"/>
    <col min="6922" max="6922" width="11.42578125" style="5" customWidth="1"/>
    <col min="6923" max="6923" width="10.85546875" style="5" customWidth="1"/>
    <col min="6924" max="6924" width="10.42578125" style="5" customWidth="1"/>
    <col min="6925" max="6925" width="6.85546875" style="5" customWidth="1"/>
    <col min="6926" max="7168" width="9.140625" style="5"/>
    <col min="7169" max="7169" width="5.28515625" style="5" customWidth="1"/>
    <col min="7170" max="7170" width="25.5703125" style="5" customWidth="1"/>
    <col min="7171" max="7171" width="6.28515625" style="5" customWidth="1"/>
    <col min="7172" max="7173" width="11.42578125" style="5" customWidth="1"/>
    <col min="7174" max="7174" width="10.7109375" style="5" customWidth="1"/>
    <col min="7175" max="7175" width="11.140625" style="5" customWidth="1"/>
    <col min="7176" max="7176" width="11" style="5" customWidth="1"/>
    <col min="7177" max="7177" width="10.5703125" style="5" customWidth="1"/>
    <col min="7178" max="7178" width="11.42578125" style="5" customWidth="1"/>
    <col min="7179" max="7179" width="10.85546875" style="5" customWidth="1"/>
    <col min="7180" max="7180" width="10.42578125" style="5" customWidth="1"/>
    <col min="7181" max="7181" width="6.85546875" style="5" customWidth="1"/>
    <col min="7182" max="7424" width="9.140625" style="5"/>
    <col min="7425" max="7425" width="5.28515625" style="5" customWidth="1"/>
    <col min="7426" max="7426" width="25.5703125" style="5" customWidth="1"/>
    <col min="7427" max="7427" width="6.28515625" style="5" customWidth="1"/>
    <col min="7428" max="7429" width="11.42578125" style="5" customWidth="1"/>
    <col min="7430" max="7430" width="10.7109375" style="5" customWidth="1"/>
    <col min="7431" max="7431" width="11.140625" style="5" customWidth="1"/>
    <col min="7432" max="7432" width="11" style="5" customWidth="1"/>
    <col min="7433" max="7433" width="10.5703125" style="5" customWidth="1"/>
    <col min="7434" max="7434" width="11.42578125" style="5" customWidth="1"/>
    <col min="7435" max="7435" width="10.85546875" style="5" customWidth="1"/>
    <col min="7436" max="7436" width="10.42578125" style="5" customWidth="1"/>
    <col min="7437" max="7437" width="6.85546875" style="5" customWidth="1"/>
    <col min="7438" max="7680" width="9.140625" style="5"/>
    <col min="7681" max="7681" width="5.28515625" style="5" customWidth="1"/>
    <col min="7682" max="7682" width="25.5703125" style="5" customWidth="1"/>
    <col min="7683" max="7683" width="6.28515625" style="5" customWidth="1"/>
    <col min="7684" max="7685" width="11.42578125" style="5" customWidth="1"/>
    <col min="7686" max="7686" width="10.7109375" style="5" customWidth="1"/>
    <col min="7687" max="7687" width="11.140625" style="5" customWidth="1"/>
    <col min="7688" max="7688" width="11" style="5" customWidth="1"/>
    <col min="7689" max="7689" width="10.5703125" style="5" customWidth="1"/>
    <col min="7690" max="7690" width="11.42578125" style="5" customWidth="1"/>
    <col min="7691" max="7691" width="10.85546875" style="5" customWidth="1"/>
    <col min="7692" max="7692" width="10.42578125" style="5" customWidth="1"/>
    <col min="7693" max="7693" width="6.85546875" style="5" customWidth="1"/>
    <col min="7694" max="7936" width="9.140625" style="5"/>
    <col min="7937" max="7937" width="5.28515625" style="5" customWidth="1"/>
    <col min="7938" max="7938" width="25.5703125" style="5" customWidth="1"/>
    <col min="7939" max="7939" width="6.28515625" style="5" customWidth="1"/>
    <col min="7940" max="7941" width="11.42578125" style="5" customWidth="1"/>
    <col min="7942" max="7942" width="10.7109375" style="5" customWidth="1"/>
    <col min="7943" max="7943" width="11.140625" style="5" customWidth="1"/>
    <col min="7944" max="7944" width="11" style="5" customWidth="1"/>
    <col min="7945" max="7945" width="10.5703125" style="5" customWidth="1"/>
    <col min="7946" max="7946" width="11.42578125" style="5" customWidth="1"/>
    <col min="7947" max="7947" width="10.85546875" style="5" customWidth="1"/>
    <col min="7948" max="7948" width="10.42578125" style="5" customWidth="1"/>
    <col min="7949" max="7949" width="6.85546875" style="5" customWidth="1"/>
    <col min="7950" max="8192" width="9.140625" style="5"/>
    <col min="8193" max="8193" width="5.28515625" style="5" customWidth="1"/>
    <col min="8194" max="8194" width="25.5703125" style="5" customWidth="1"/>
    <col min="8195" max="8195" width="6.28515625" style="5" customWidth="1"/>
    <col min="8196" max="8197" width="11.42578125" style="5" customWidth="1"/>
    <col min="8198" max="8198" width="10.7109375" style="5" customWidth="1"/>
    <col min="8199" max="8199" width="11.140625" style="5" customWidth="1"/>
    <col min="8200" max="8200" width="11" style="5" customWidth="1"/>
    <col min="8201" max="8201" width="10.5703125" style="5" customWidth="1"/>
    <col min="8202" max="8202" width="11.42578125" style="5" customWidth="1"/>
    <col min="8203" max="8203" width="10.85546875" style="5" customWidth="1"/>
    <col min="8204" max="8204" width="10.42578125" style="5" customWidth="1"/>
    <col min="8205" max="8205" width="6.85546875" style="5" customWidth="1"/>
    <col min="8206" max="8448" width="9.140625" style="5"/>
    <col min="8449" max="8449" width="5.28515625" style="5" customWidth="1"/>
    <col min="8450" max="8450" width="25.5703125" style="5" customWidth="1"/>
    <col min="8451" max="8451" width="6.28515625" style="5" customWidth="1"/>
    <col min="8452" max="8453" width="11.42578125" style="5" customWidth="1"/>
    <col min="8454" max="8454" width="10.7109375" style="5" customWidth="1"/>
    <col min="8455" max="8455" width="11.140625" style="5" customWidth="1"/>
    <col min="8456" max="8456" width="11" style="5" customWidth="1"/>
    <col min="8457" max="8457" width="10.5703125" style="5" customWidth="1"/>
    <col min="8458" max="8458" width="11.42578125" style="5" customWidth="1"/>
    <col min="8459" max="8459" width="10.85546875" style="5" customWidth="1"/>
    <col min="8460" max="8460" width="10.42578125" style="5" customWidth="1"/>
    <col min="8461" max="8461" width="6.85546875" style="5" customWidth="1"/>
    <col min="8462" max="8704" width="9.140625" style="5"/>
    <col min="8705" max="8705" width="5.28515625" style="5" customWidth="1"/>
    <col min="8706" max="8706" width="25.5703125" style="5" customWidth="1"/>
    <col min="8707" max="8707" width="6.28515625" style="5" customWidth="1"/>
    <col min="8708" max="8709" width="11.42578125" style="5" customWidth="1"/>
    <col min="8710" max="8710" width="10.7109375" style="5" customWidth="1"/>
    <col min="8711" max="8711" width="11.140625" style="5" customWidth="1"/>
    <col min="8712" max="8712" width="11" style="5" customWidth="1"/>
    <col min="8713" max="8713" width="10.5703125" style="5" customWidth="1"/>
    <col min="8714" max="8714" width="11.42578125" style="5" customWidth="1"/>
    <col min="8715" max="8715" width="10.85546875" style="5" customWidth="1"/>
    <col min="8716" max="8716" width="10.42578125" style="5" customWidth="1"/>
    <col min="8717" max="8717" width="6.85546875" style="5" customWidth="1"/>
    <col min="8718" max="8960" width="9.140625" style="5"/>
    <col min="8961" max="8961" width="5.28515625" style="5" customWidth="1"/>
    <col min="8962" max="8962" width="25.5703125" style="5" customWidth="1"/>
    <col min="8963" max="8963" width="6.28515625" style="5" customWidth="1"/>
    <col min="8964" max="8965" width="11.42578125" style="5" customWidth="1"/>
    <col min="8966" max="8966" width="10.7109375" style="5" customWidth="1"/>
    <col min="8967" max="8967" width="11.140625" style="5" customWidth="1"/>
    <col min="8968" max="8968" width="11" style="5" customWidth="1"/>
    <col min="8969" max="8969" width="10.5703125" style="5" customWidth="1"/>
    <col min="8970" max="8970" width="11.42578125" style="5" customWidth="1"/>
    <col min="8971" max="8971" width="10.85546875" style="5" customWidth="1"/>
    <col min="8972" max="8972" width="10.42578125" style="5" customWidth="1"/>
    <col min="8973" max="8973" width="6.85546875" style="5" customWidth="1"/>
    <col min="8974" max="9216" width="9.140625" style="5"/>
    <col min="9217" max="9217" width="5.28515625" style="5" customWidth="1"/>
    <col min="9218" max="9218" width="25.5703125" style="5" customWidth="1"/>
    <col min="9219" max="9219" width="6.28515625" style="5" customWidth="1"/>
    <col min="9220" max="9221" width="11.42578125" style="5" customWidth="1"/>
    <col min="9222" max="9222" width="10.7109375" style="5" customWidth="1"/>
    <col min="9223" max="9223" width="11.140625" style="5" customWidth="1"/>
    <col min="9224" max="9224" width="11" style="5" customWidth="1"/>
    <col min="9225" max="9225" width="10.5703125" style="5" customWidth="1"/>
    <col min="9226" max="9226" width="11.42578125" style="5" customWidth="1"/>
    <col min="9227" max="9227" width="10.85546875" style="5" customWidth="1"/>
    <col min="9228" max="9228" width="10.42578125" style="5" customWidth="1"/>
    <col min="9229" max="9229" width="6.85546875" style="5" customWidth="1"/>
    <col min="9230" max="9472" width="9.140625" style="5"/>
    <col min="9473" max="9473" width="5.28515625" style="5" customWidth="1"/>
    <col min="9474" max="9474" width="25.5703125" style="5" customWidth="1"/>
    <col min="9475" max="9475" width="6.28515625" style="5" customWidth="1"/>
    <col min="9476" max="9477" width="11.42578125" style="5" customWidth="1"/>
    <col min="9478" max="9478" width="10.7109375" style="5" customWidth="1"/>
    <col min="9479" max="9479" width="11.140625" style="5" customWidth="1"/>
    <col min="9480" max="9480" width="11" style="5" customWidth="1"/>
    <col min="9481" max="9481" width="10.5703125" style="5" customWidth="1"/>
    <col min="9482" max="9482" width="11.42578125" style="5" customWidth="1"/>
    <col min="9483" max="9483" width="10.85546875" style="5" customWidth="1"/>
    <col min="9484" max="9484" width="10.42578125" style="5" customWidth="1"/>
    <col min="9485" max="9485" width="6.85546875" style="5" customWidth="1"/>
    <col min="9486" max="9728" width="9.140625" style="5"/>
    <col min="9729" max="9729" width="5.28515625" style="5" customWidth="1"/>
    <col min="9730" max="9730" width="25.5703125" style="5" customWidth="1"/>
    <col min="9731" max="9731" width="6.28515625" style="5" customWidth="1"/>
    <col min="9732" max="9733" width="11.42578125" style="5" customWidth="1"/>
    <col min="9734" max="9734" width="10.7109375" style="5" customWidth="1"/>
    <col min="9735" max="9735" width="11.140625" style="5" customWidth="1"/>
    <col min="9736" max="9736" width="11" style="5" customWidth="1"/>
    <col min="9737" max="9737" width="10.5703125" style="5" customWidth="1"/>
    <col min="9738" max="9738" width="11.42578125" style="5" customWidth="1"/>
    <col min="9739" max="9739" width="10.85546875" style="5" customWidth="1"/>
    <col min="9740" max="9740" width="10.42578125" style="5" customWidth="1"/>
    <col min="9741" max="9741" width="6.85546875" style="5" customWidth="1"/>
    <col min="9742" max="9984" width="9.140625" style="5"/>
    <col min="9985" max="9985" width="5.28515625" style="5" customWidth="1"/>
    <col min="9986" max="9986" width="25.5703125" style="5" customWidth="1"/>
    <col min="9987" max="9987" width="6.28515625" style="5" customWidth="1"/>
    <col min="9988" max="9989" width="11.42578125" style="5" customWidth="1"/>
    <col min="9990" max="9990" width="10.7109375" style="5" customWidth="1"/>
    <col min="9991" max="9991" width="11.140625" style="5" customWidth="1"/>
    <col min="9992" max="9992" width="11" style="5" customWidth="1"/>
    <col min="9993" max="9993" width="10.5703125" style="5" customWidth="1"/>
    <col min="9994" max="9994" width="11.42578125" style="5" customWidth="1"/>
    <col min="9995" max="9995" width="10.85546875" style="5" customWidth="1"/>
    <col min="9996" max="9996" width="10.42578125" style="5" customWidth="1"/>
    <col min="9997" max="9997" width="6.85546875" style="5" customWidth="1"/>
    <col min="9998" max="10240" width="9.140625" style="5"/>
    <col min="10241" max="10241" width="5.28515625" style="5" customWidth="1"/>
    <col min="10242" max="10242" width="25.5703125" style="5" customWidth="1"/>
    <col min="10243" max="10243" width="6.28515625" style="5" customWidth="1"/>
    <col min="10244" max="10245" width="11.42578125" style="5" customWidth="1"/>
    <col min="10246" max="10246" width="10.7109375" style="5" customWidth="1"/>
    <col min="10247" max="10247" width="11.140625" style="5" customWidth="1"/>
    <col min="10248" max="10248" width="11" style="5" customWidth="1"/>
    <col min="10249" max="10249" width="10.5703125" style="5" customWidth="1"/>
    <col min="10250" max="10250" width="11.42578125" style="5" customWidth="1"/>
    <col min="10251" max="10251" width="10.85546875" style="5" customWidth="1"/>
    <col min="10252" max="10252" width="10.42578125" style="5" customWidth="1"/>
    <col min="10253" max="10253" width="6.85546875" style="5" customWidth="1"/>
    <col min="10254" max="10496" width="9.140625" style="5"/>
    <col min="10497" max="10497" width="5.28515625" style="5" customWidth="1"/>
    <col min="10498" max="10498" width="25.5703125" style="5" customWidth="1"/>
    <col min="10499" max="10499" width="6.28515625" style="5" customWidth="1"/>
    <col min="10500" max="10501" width="11.42578125" style="5" customWidth="1"/>
    <col min="10502" max="10502" width="10.7109375" style="5" customWidth="1"/>
    <col min="10503" max="10503" width="11.140625" style="5" customWidth="1"/>
    <col min="10504" max="10504" width="11" style="5" customWidth="1"/>
    <col min="10505" max="10505" width="10.5703125" style="5" customWidth="1"/>
    <col min="10506" max="10506" width="11.42578125" style="5" customWidth="1"/>
    <col min="10507" max="10507" width="10.85546875" style="5" customWidth="1"/>
    <col min="10508" max="10508" width="10.42578125" style="5" customWidth="1"/>
    <col min="10509" max="10509" width="6.85546875" style="5" customWidth="1"/>
    <col min="10510" max="10752" width="9.140625" style="5"/>
    <col min="10753" max="10753" width="5.28515625" style="5" customWidth="1"/>
    <col min="10754" max="10754" width="25.5703125" style="5" customWidth="1"/>
    <col min="10755" max="10755" width="6.28515625" style="5" customWidth="1"/>
    <col min="10756" max="10757" width="11.42578125" style="5" customWidth="1"/>
    <col min="10758" max="10758" width="10.7109375" style="5" customWidth="1"/>
    <col min="10759" max="10759" width="11.140625" style="5" customWidth="1"/>
    <col min="10760" max="10760" width="11" style="5" customWidth="1"/>
    <col min="10761" max="10761" width="10.5703125" style="5" customWidth="1"/>
    <col min="10762" max="10762" width="11.42578125" style="5" customWidth="1"/>
    <col min="10763" max="10763" width="10.85546875" style="5" customWidth="1"/>
    <col min="10764" max="10764" width="10.42578125" style="5" customWidth="1"/>
    <col min="10765" max="10765" width="6.85546875" style="5" customWidth="1"/>
    <col min="10766" max="11008" width="9.140625" style="5"/>
    <col min="11009" max="11009" width="5.28515625" style="5" customWidth="1"/>
    <col min="11010" max="11010" width="25.5703125" style="5" customWidth="1"/>
    <col min="11011" max="11011" width="6.28515625" style="5" customWidth="1"/>
    <col min="11012" max="11013" width="11.42578125" style="5" customWidth="1"/>
    <col min="11014" max="11014" width="10.7109375" style="5" customWidth="1"/>
    <col min="11015" max="11015" width="11.140625" style="5" customWidth="1"/>
    <col min="11016" max="11016" width="11" style="5" customWidth="1"/>
    <col min="11017" max="11017" width="10.5703125" style="5" customWidth="1"/>
    <col min="11018" max="11018" width="11.42578125" style="5" customWidth="1"/>
    <col min="11019" max="11019" width="10.85546875" style="5" customWidth="1"/>
    <col min="11020" max="11020" width="10.42578125" style="5" customWidth="1"/>
    <col min="11021" max="11021" width="6.85546875" style="5" customWidth="1"/>
    <col min="11022" max="11264" width="9.140625" style="5"/>
    <col min="11265" max="11265" width="5.28515625" style="5" customWidth="1"/>
    <col min="11266" max="11266" width="25.5703125" style="5" customWidth="1"/>
    <col min="11267" max="11267" width="6.28515625" style="5" customWidth="1"/>
    <col min="11268" max="11269" width="11.42578125" style="5" customWidth="1"/>
    <col min="11270" max="11270" width="10.7109375" style="5" customWidth="1"/>
    <col min="11271" max="11271" width="11.140625" style="5" customWidth="1"/>
    <col min="11272" max="11272" width="11" style="5" customWidth="1"/>
    <col min="11273" max="11273" width="10.5703125" style="5" customWidth="1"/>
    <col min="11274" max="11274" width="11.42578125" style="5" customWidth="1"/>
    <col min="11275" max="11275" width="10.85546875" style="5" customWidth="1"/>
    <col min="11276" max="11276" width="10.42578125" style="5" customWidth="1"/>
    <col min="11277" max="11277" width="6.85546875" style="5" customWidth="1"/>
    <col min="11278" max="11520" width="9.140625" style="5"/>
    <col min="11521" max="11521" width="5.28515625" style="5" customWidth="1"/>
    <col min="11522" max="11522" width="25.5703125" style="5" customWidth="1"/>
    <col min="11523" max="11523" width="6.28515625" style="5" customWidth="1"/>
    <col min="11524" max="11525" width="11.42578125" style="5" customWidth="1"/>
    <col min="11526" max="11526" width="10.7109375" style="5" customWidth="1"/>
    <col min="11527" max="11527" width="11.140625" style="5" customWidth="1"/>
    <col min="11528" max="11528" width="11" style="5" customWidth="1"/>
    <col min="11529" max="11529" width="10.5703125" style="5" customWidth="1"/>
    <col min="11530" max="11530" width="11.42578125" style="5" customWidth="1"/>
    <col min="11531" max="11531" width="10.85546875" style="5" customWidth="1"/>
    <col min="11532" max="11532" width="10.42578125" style="5" customWidth="1"/>
    <col min="11533" max="11533" width="6.85546875" style="5" customWidth="1"/>
    <col min="11534" max="11776" width="9.140625" style="5"/>
    <col min="11777" max="11777" width="5.28515625" style="5" customWidth="1"/>
    <col min="11778" max="11778" width="25.5703125" style="5" customWidth="1"/>
    <col min="11779" max="11779" width="6.28515625" style="5" customWidth="1"/>
    <col min="11780" max="11781" width="11.42578125" style="5" customWidth="1"/>
    <col min="11782" max="11782" width="10.7109375" style="5" customWidth="1"/>
    <col min="11783" max="11783" width="11.140625" style="5" customWidth="1"/>
    <col min="11784" max="11784" width="11" style="5" customWidth="1"/>
    <col min="11785" max="11785" width="10.5703125" style="5" customWidth="1"/>
    <col min="11786" max="11786" width="11.42578125" style="5" customWidth="1"/>
    <col min="11787" max="11787" width="10.85546875" style="5" customWidth="1"/>
    <col min="11788" max="11788" width="10.42578125" style="5" customWidth="1"/>
    <col min="11789" max="11789" width="6.85546875" style="5" customWidth="1"/>
    <col min="11790" max="12032" width="9.140625" style="5"/>
    <col min="12033" max="12033" width="5.28515625" style="5" customWidth="1"/>
    <col min="12034" max="12034" width="25.5703125" style="5" customWidth="1"/>
    <col min="12035" max="12035" width="6.28515625" style="5" customWidth="1"/>
    <col min="12036" max="12037" width="11.42578125" style="5" customWidth="1"/>
    <col min="12038" max="12038" width="10.7109375" style="5" customWidth="1"/>
    <col min="12039" max="12039" width="11.140625" style="5" customWidth="1"/>
    <col min="12040" max="12040" width="11" style="5" customWidth="1"/>
    <col min="12041" max="12041" width="10.5703125" style="5" customWidth="1"/>
    <col min="12042" max="12042" width="11.42578125" style="5" customWidth="1"/>
    <col min="12043" max="12043" width="10.85546875" style="5" customWidth="1"/>
    <col min="12044" max="12044" width="10.42578125" style="5" customWidth="1"/>
    <col min="12045" max="12045" width="6.85546875" style="5" customWidth="1"/>
    <col min="12046" max="12288" width="9.140625" style="5"/>
    <col min="12289" max="12289" width="5.28515625" style="5" customWidth="1"/>
    <col min="12290" max="12290" width="25.5703125" style="5" customWidth="1"/>
    <col min="12291" max="12291" width="6.28515625" style="5" customWidth="1"/>
    <col min="12292" max="12293" width="11.42578125" style="5" customWidth="1"/>
    <col min="12294" max="12294" width="10.7109375" style="5" customWidth="1"/>
    <col min="12295" max="12295" width="11.140625" style="5" customWidth="1"/>
    <col min="12296" max="12296" width="11" style="5" customWidth="1"/>
    <col min="12297" max="12297" width="10.5703125" style="5" customWidth="1"/>
    <col min="12298" max="12298" width="11.42578125" style="5" customWidth="1"/>
    <col min="12299" max="12299" width="10.85546875" style="5" customWidth="1"/>
    <col min="12300" max="12300" width="10.42578125" style="5" customWidth="1"/>
    <col min="12301" max="12301" width="6.85546875" style="5" customWidth="1"/>
    <col min="12302" max="12544" width="9.140625" style="5"/>
    <col min="12545" max="12545" width="5.28515625" style="5" customWidth="1"/>
    <col min="12546" max="12546" width="25.5703125" style="5" customWidth="1"/>
    <col min="12547" max="12547" width="6.28515625" style="5" customWidth="1"/>
    <col min="12548" max="12549" width="11.42578125" style="5" customWidth="1"/>
    <col min="12550" max="12550" width="10.7109375" style="5" customWidth="1"/>
    <col min="12551" max="12551" width="11.140625" style="5" customWidth="1"/>
    <col min="12552" max="12552" width="11" style="5" customWidth="1"/>
    <col min="12553" max="12553" width="10.5703125" style="5" customWidth="1"/>
    <col min="12554" max="12554" width="11.42578125" style="5" customWidth="1"/>
    <col min="12555" max="12555" width="10.85546875" style="5" customWidth="1"/>
    <col min="12556" max="12556" width="10.42578125" style="5" customWidth="1"/>
    <col min="12557" max="12557" width="6.85546875" style="5" customWidth="1"/>
    <col min="12558" max="12800" width="9.140625" style="5"/>
    <col min="12801" max="12801" width="5.28515625" style="5" customWidth="1"/>
    <col min="12802" max="12802" width="25.5703125" style="5" customWidth="1"/>
    <col min="12803" max="12803" width="6.28515625" style="5" customWidth="1"/>
    <col min="12804" max="12805" width="11.42578125" style="5" customWidth="1"/>
    <col min="12806" max="12806" width="10.7109375" style="5" customWidth="1"/>
    <col min="12807" max="12807" width="11.140625" style="5" customWidth="1"/>
    <col min="12808" max="12808" width="11" style="5" customWidth="1"/>
    <col min="12809" max="12809" width="10.5703125" style="5" customWidth="1"/>
    <col min="12810" max="12810" width="11.42578125" style="5" customWidth="1"/>
    <col min="12811" max="12811" width="10.85546875" style="5" customWidth="1"/>
    <col min="12812" max="12812" width="10.42578125" style="5" customWidth="1"/>
    <col min="12813" max="12813" width="6.85546875" style="5" customWidth="1"/>
    <col min="12814" max="13056" width="9.140625" style="5"/>
    <col min="13057" max="13057" width="5.28515625" style="5" customWidth="1"/>
    <col min="13058" max="13058" width="25.5703125" style="5" customWidth="1"/>
    <col min="13059" max="13059" width="6.28515625" style="5" customWidth="1"/>
    <col min="13060" max="13061" width="11.42578125" style="5" customWidth="1"/>
    <col min="13062" max="13062" width="10.7109375" style="5" customWidth="1"/>
    <col min="13063" max="13063" width="11.140625" style="5" customWidth="1"/>
    <col min="13064" max="13064" width="11" style="5" customWidth="1"/>
    <col min="13065" max="13065" width="10.5703125" style="5" customWidth="1"/>
    <col min="13066" max="13066" width="11.42578125" style="5" customWidth="1"/>
    <col min="13067" max="13067" width="10.85546875" style="5" customWidth="1"/>
    <col min="13068" max="13068" width="10.42578125" style="5" customWidth="1"/>
    <col min="13069" max="13069" width="6.85546875" style="5" customWidth="1"/>
    <col min="13070" max="13312" width="9.140625" style="5"/>
    <col min="13313" max="13313" width="5.28515625" style="5" customWidth="1"/>
    <col min="13314" max="13314" width="25.5703125" style="5" customWidth="1"/>
    <col min="13315" max="13315" width="6.28515625" style="5" customWidth="1"/>
    <col min="13316" max="13317" width="11.42578125" style="5" customWidth="1"/>
    <col min="13318" max="13318" width="10.7109375" style="5" customWidth="1"/>
    <col min="13319" max="13319" width="11.140625" style="5" customWidth="1"/>
    <col min="13320" max="13320" width="11" style="5" customWidth="1"/>
    <col min="13321" max="13321" width="10.5703125" style="5" customWidth="1"/>
    <col min="13322" max="13322" width="11.42578125" style="5" customWidth="1"/>
    <col min="13323" max="13323" width="10.85546875" style="5" customWidth="1"/>
    <col min="13324" max="13324" width="10.42578125" style="5" customWidth="1"/>
    <col min="13325" max="13325" width="6.85546875" style="5" customWidth="1"/>
    <col min="13326" max="13568" width="9.140625" style="5"/>
    <col min="13569" max="13569" width="5.28515625" style="5" customWidth="1"/>
    <col min="13570" max="13570" width="25.5703125" style="5" customWidth="1"/>
    <col min="13571" max="13571" width="6.28515625" style="5" customWidth="1"/>
    <col min="13572" max="13573" width="11.42578125" style="5" customWidth="1"/>
    <col min="13574" max="13574" width="10.7109375" style="5" customWidth="1"/>
    <col min="13575" max="13575" width="11.140625" style="5" customWidth="1"/>
    <col min="13576" max="13576" width="11" style="5" customWidth="1"/>
    <col min="13577" max="13577" width="10.5703125" style="5" customWidth="1"/>
    <col min="13578" max="13578" width="11.42578125" style="5" customWidth="1"/>
    <col min="13579" max="13579" width="10.85546875" style="5" customWidth="1"/>
    <col min="13580" max="13580" width="10.42578125" style="5" customWidth="1"/>
    <col min="13581" max="13581" width="6.85546875" style="5" customWidth="1"/>
    <col min="13582" max="13824" width="9.140625" style="5"/>
    <col min="13825" max="13825" width="5.28515625" style="5" customWidth="1"/>
    <col min="13826" max="13826" width="25.5703125" style="5" customWidth="1"/>
    <col min="13827" max="13827" width="6.28515625" style="5" customWidth="1"/>
    <col min="13828" max="13829" width="11.42578125" style="5" customWidth="1"/>
    <col min="13830" max="13830" width="10.7109375" style="5" customWidth="1"/>
    <col min="13831" max="13831" width="11.140625" style="5" customWidth="1"/>
    <col min="13832" max="13832" width="11" style="5" customWidth="1"/>
    <col min="13833" max="13833" width="10.5703125" style="5" customWidth="1"/>
    <col min="13834" max="13834" width="11.42578125" style="5" customWidth="1"/>
    <col min="13835" max="13835" width="10.85546875" style="5" customWidth="1"/>
    <col min="13836" max="13836" width="10.42578125" style="5" customWidth="1"/>
    <col min="13837" max="13837" width="6.85546875" style="5" customWidth="1"/>
    <col min="13838" max="14080" width="9.140625" style="5"/>
    <col min="14081" max="14081" width="5.28515625" style="5" customWidth="1"/>
    <col min="14082" max="14082" width="25.5703125" style="5" customWidth="1"/>
    <col min="14083" max="14083" width="6.28515625" style="5" customWidth="1"/>
    <col min="14084" max="14085" width="11.42578125" style="5" customWidth="1"/>
    <col min="14086" max="14086" width="10.7109375" style="5" customWidth="1"/>
    <col min="14087" max="14087" width="11.140625" style="5" customWidth="1"/>
    <col min="14088" max="14088" width="11" style="5" customWidth="1"/>
    <col min="14089" max="14089" width="10.5703125" style="5" customWidth="1"/>
    <col min="14090" max="14090" width="11.42578125" style="5" customWidth="1"/>
    <col min="14091" max="14091" width="10.85546875" style="5" customWidth="1"/>
    <col min="14092" max="14092" width="10.42578125" style="5" customWidth="1"/>
    <col min="14093" max="14093" width="6.85546875" style="5" customWidth="1"/>
    <col min="14094" max="14336" width="9.140625" style="5"/>
    <col min="14337" max="14337" width="5.28515625" style="5" customWidth="1"/>
    <col min="14338" max="14338" width="25.5703125" style="5" customWidth="1"/>
    <col min="14339" max="14339" width="6.28515625" style="5" customWidth="1"/>
    <col min="14340" max="14341" width="11.42578125" style="5" customWidth="1"/>
    <col min="14342" max="14342" width="10.7109375" style="5" customWidth="1"/>
    <col min="14343" max="14343" width="11.140625" style="5" customWidth="1"/>
    <col min="14344" max="14344" width="11" style="5" customWidth="1"/>
    <col min="14345" max="14345" width="10.5703125" style="5" customWidth="1"/>
    <col min="14346" max="14346" width="11.42578125" style="5" customWidth="1"/>
    <col min="14347" max="14347" width="10.85546875" style="5" customWidth="1"/>
    <col min="14348" max="14348" width="10.42578125" style="5" customWidth="1"/>
    <col min="14349" max="14349" width="6.85546875" style="5" customWidth="1"/>
    <col min="14350" max="14592" width="9.140625" style="5"/>
    <col min="14593" max="14593" width="5.28515625" style="5" customWidth="1"/>
    <col min="14594" max="14594" width="25.5703125" style="5" customWidth="1"/>
    <col min="14595" max="14595" width="6.28515625" style="5" customWidth="1"/>
    <col min="14596" max="14597" width="11.42578125" style="5" customWidth="1"/>
    <col min="14598" max="14598" width="10.7109375" style="5" customWidth="1"/>
    <col min="14599" max="14599" width="11.140625" style="5" customWidth="1"/>
    <col min="14600" max="14600" width="11" style="5" customWidth="1"/>
    <col min="14601" max="14601" width="10.5703125" style="5" customWidth="1"/>
    <col min="14602" max="14602" width="11.42578125" style="5" customWidth="1"/>
    <col min="14603" max="14603" width="10.85546875" style="5" customWidth="1"/>
    <col min="14604" max="14604" width="10.42578125" style="5" customWidth="1"/>
    <col min="14605" max="14605" width="6.85546875" style="5" customWidth="1"/>
    <col min="14606" max="14848" width="9.140625" style="5"/>
    <col min="14849" max="14849" width="5.28515625" style="5" customWidth="1"/>
    <col min="14850" max="14850" width="25.5703125" style="5" customWidth="1"/>
    <col min="14851" max="14851" width="6.28515625" style="5" customWidth="1"/>
    <col min="14852" max="14853" width="11.42578125" style="5" customWidth="1"/>
    <col min="14854" max="14854" width="10.7109375" style="5" customWidth="1"/>
    <col min="14855" max="14855" width="11.140625" style="5" customWidth="1"/>
    <col min="14856" max="14856" width="11" style="5" customWidth="1"/>
    <col min="14857" max="14857" width="10.5703125" style="5" customWidth="1"/>
    <col min="14858" max="14858" width="11.42578125" style="5" customWidth="1"/>
    <col min="14859" max="14859" width="10.85546875" style="5" customWidth="1"/>
    <col min="14860" max="14860" width="10.42578125" style="5" customWidth="1"/>
    <col min="14861" max="14861" width="6.85546875" style="5" customWidth="1"/>
    <col min="14862" max="15104" width="9.140625" style="5"/>
    <col min="15105" max="15105" width="5.28515625" style="5" customWidth="1"/>
    <col min="15106" max="15106" width="25.5703125" style="5" customWidth="1"/>
    <col min="15107" max="15107" width="6.28515625" style="5" customWidth="1"/>
    <col min="15108" max="15109" width="11.42578125" style="5" customWidth="1"/>
    <col min="15110" max="15110" width="10.7109375" style="5" customWidth="1"/>
    <col min="15111" max="15111" width="11.140625" style="5" customWidth="1"/>
    <col min="15112" max="15112" width="11" style="5" customWidth="1"/>
    <col min="15113" max="15113" width="10.5703125" style="5" customWidth="1"/>
    <col min="15114" max="15114" width="11.42578125" style="5" customWidth="1"/>
    <col min="15115" max="15115" width="10.85546875" style="5" customWidth="1"/>
    <col min="15116" max="15116" width="10.42578125" style="5" customWidth="1"/>
    <col min="15117" max="15117" width="6.85546875" style="5" customWidth="1"/>
    <col min="15118" max="15360" width="9.140625" style="5"/>
    <col min="15361" max="15361" width="5.28515625" style="5" customWidth="1"/>
    <col min="15362" max="15362" width="25.5703125" style="5" customWidth="1"/>
    <col min="15363" max="15363" width="6.28515625" style="5" customWidth="1"/>
    <col min="15364" max="15365" width="11.42578125" style="5" customWidth="1"/>
    <col min="15366" max="15366" width="10.7109375" style="5" customWidth="1"/>
    <col min="15367" max="15367" width="11.140625" style="5" customWidth="1"/>
    <col min="15368" max="15368" width="11" style="5" customWidth="1"/>
    <col min="15369" max="15369" width="10.5703125" style="5" customWidth="1"/>
    <col min="15370" max="15370" width="11.42578125" style="5" customWidth="1"/>
    <col min="15371" max="15371" width="10.85546875" style="5" customWidth="1"/>
    <col min="15372" max="15372" width="10.42578125" style="5" customWidth="1"/>
    <col min="15373" max="15373" width="6.85546875" style="5" customWidth="1"/>
    <col min="15374" max="15616" width="9.140625" style="5"/>
    <col min="15617" max="15617" width="5.28515625" style="5" customWidth="1"/>
    <col min="15618" max="15618" width="25.5703125" style="5" customWidth="1"/>
    <col min="15619" max="15619" width="6.28515625" style="5" customWidth="1"/>
    <col min="15620" max="15621" width="11.42578125" style="5" customWidth="1"/>
    <col min="15622" max="15622" width="10.7109375" style="5" customWidth="1"/>
    <col min="15623" max="15623" width="11.140625" style="5" customWidth="1"/>
    <col min="15624" max="15624" width="11" style="5" customWidth="1"/>
    <col min="15625" max="15625" width="10.5703125" style="5" customWidth="1"/>
    <col min="15626" max="15626" width="11.42578125" style="5" customWidth="1"/>
    <col min="15627" max="15627" width="10.85546875" style="5" customWidth="1"/>
    <col min="15628" max="15628" width="10.42578125" style="5" customWidth="1"/>
    <col min="15629" max="15629" width="6.85546875" style="5" customWidth="1"/>
    <col min="15630" max="15872" width="9.140625" style="5"/>
    <col min="15873" max="15873" width="5.28515625" style="5" customWidth="1"/>
    <col min="15874" max="15874" width="25.5703125" style="5" customWidth="1"/>
    <col min="15875" max="15875" width="6.28515625" style="5" customWidth="1"/>
    <col min="15876" max="15877" width="11.42578125" style="5" customWidth="1"/>
    <col min="15878" max="15878" width="10.7109375" style="5" customWidth="1"/>
    <col min="15879" max="15879" width="11.140625" style="5" customWidth="1"/>
    <col min="15880" max="15880" width="11" style="5" customWidth="1"/>
    <col min="15881" max="15881" width="10.5703125" style="5" customWidth="1"/>
    <col min="15882" max="15882" width="11.42578125" style="5" customWidth="1"/>
    <col min="15883" max="15883" width="10.85546875" style="5" customWidth="1"/>
    <col min="15884" max="15884" width="10.42578125" style="5" customWidth="1"/>
    <col min="15885" max="15885" width="6.85546875" style="5" customWidth="1"/>
    <col min="15886" max="16128" width="9.140625" style="5"/>
    <col min="16129" max="16129" width="5.28515625" style="5" customWidth="1"/>
    <col min="16130" max="16130" width="25.5703125" style="5" customWidth="1"/>
    <col min="16131" max="16131" width="6.28515625" style="5" customWidth="1"/>
    <col min="16132" max="16133" width="11.42578125" style="5" customWidth="1"/>
    <col min="16134" max="16134" width="10.7109375" style="5" customWidth="1"/>
    <col min="16135" max="16135" width="11.140625" style="5" customWidth="1"/>
    <col min="16136" max="16136" width="11" style="5" customWidth="1"/>
    <col min="16137" max="16137" width="10.5703125" style="5" customWidth="1"/>
    <col min="16138" max="16138" width="11.42578125" style="5" customWidth="1"/>
    <col min="16139" max="16139" width="10.85546875" style="5" customWidth="1"/>
    <col min="16140" max="16140" width="10.42578125" style="5" customWidth="1"/>
    <col min="16141" max="16141" width="6.85546875" style="5" customWidth="1"/>
    <col min="16142" max="16384" width="9.140625" style="5"/>
  </cols>
  <sheetData>
    <row r="2" spans="1:13" x14ac:dyDescent="0.25">
      <c r="J2" s="237" t="s">
        <v>0</v>
      </c>
      <c r="K2" s="237"/>
      <c r="L2" s="237"/>
      <c r="M2" s="237"/>
    </row>
    <row r="3" spans="1:13" x14ac:dyDescent="0.25">
      <c r="J3" s="237" t="s">
        <v>1</v>
      </c>
      <c r="K3" s="237"/>
      <c r="L3" s="237"/>
      <c r="M3" s="237"/>
    </row>
    <row r="4" spans="1:13" x14ac:dyDescent="0.25">
      <c r="J4" s="237" t="s">
        <v>2</v>
      </c>
      <c r="K4" s="237"/>
      <c r="L4" s="237"/>
      <c r="M4" s="237"/>
    </row>
    <row r="5" spans="1:13" x14ac:dyDescent="0.25">
      <c r="J5" s="237" t="s">
        <v>652</v>
      </c>
      <c r="K5" s="237"/>
      <c r="L5" s="237"/>
      <c r="M5" s="237"/>
    </row>
    <row r="6" spans="1:13" x14ac:dyDescent="0.25">
      <c r="J6" s="237" t="s">
        <v>706</v>
      </c>
      <c r="K6" s="237"/>
      <c r="L6" s="237"/>
      <c r="M6" s="237"/>
    </row>
    <row r="7" spans="1:13" x14ac:dyDescent="0.25">
      <c r="J7" s="6"/>
      <c r="K7" s="6"/>
      <c r="L7" s="6"/>
      <c r="M7" s="6"/>
    </row>
    <row r="8" spans="1:13" s="3" customFormat="1" ht="21" customHeight="1" x14ac:dyDescent="0.25">
      <c r="A8" s="236" t="s">
        <v>3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3" s="7" customFormat="1" ht="18" customHeight="1" x14ac:dyDescent="0.25">
      <c r="A9" s="227" t="s">
        <v>651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3" s="7" customFormat="1" ht="18" customHeight="1" x14ac:dyDescent="0.25">
      <c r="A10" s="228" t="s">
        <v>650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3" x14ac:dyDescent="0.25">
      <c r="A11" s="8"/>
      <c r="B11" s="9"/>
      <c r="C11" s="8"/>
      <c r="D11" s="5"/>
      <c r="E11" s="5"/>
      <c r="F11" s="5"/>
      <c r="G11" s="5"/>
      <c r="H11" s="5"/>
      <c r="I11" s="5"/>
      <c r="J11" s="5"/>
      <c r="K11" s="5"/>
      <c r="L11" s="5"/>
    </row>
    <row r="12" spans="1:13" ht="14.25" thickBot="1" x14ac:dyDescent="0.3">
      <c r="B12" s="10"/>
      <c r="D12" s="11"/>
      <c r="E12" s="11"/>
      <c r="F12" s="12"/>
      <c r="G12" s="11"/>
      <c r="H12" s="11"/>
      <c r="I12" s="12"/>
      <c r="J12" s="11"/>
      <c r="K12" s="11" t="s">
        <v>4</v>
      </c>
      <c r="L12" s="12"/>
    </row>
    <row r="13" spans="1:13" ht="31.5" customHeight="1" thickBot="1" x14ac:dyDescent="0.3">
      <c r="A13" s="13"/>
      <c r="B13" s="14"/>
      <c r="C13" s="13"/>
      <c r="D13" s="229" t="s">
        <v>5</v>
      </c>
      <c r="E13" s="229"/>
      <c r="F13" s="230"/>
      <c r="G13" s="231" t="s">
        <v>6</v>
      </c>
      <c r="H13" s="229"/>
      <c r="I13" s="230"/>
      <c r="J13" s="229" t="s">
        <v>7</v>
      </c>
      <c r="K13" s="229"/>
      <c r="L13" s="230"/>
      <c r="M13" s="222" t="s">
        <v>707</v>
      </c>
    </row>
    <row r="14" spans="1:13" ht="12.75" customHeight="1" x14ac:dyDescent="0.25">
      <c r="A14" s="232" t="s">
        <v>8</v>
      </c>
      <c r="B14" s="232" t="s">
        <v>9</v>
      </c>
      <c r="C14" s="232" t="s">
        <v>10</v>
      </c>
      <c r="D14" s="225" t="s">
        <v>11</v>
      </c>
      <c r="E14" s="15" t="s">
        <v>12</v>
      </c>
      <c r="F14" s="15"/>
      <c r="G14" s="234" t="s">
        <v>13</v>
      </c>
      <c r="H14" s="15" t="s">
        <v>12</v>
      </c>
      <c r="I14" s="16"/>
      <c r="J14" s="225" t="s">
        <v>14</v>
      </c>
      <c r="K14" s="15" t="s">
        <v>12</v>
      </c>
      <c r="L14" s="17"/>
      <c r="M14" s="223"/>
    </row>
    <row r="15" spans="1:13" ht="27.75" thickBot="1" x14ac:dyDescent="0.3">
      <c r="A15" s="233"/>
      <c r="B15" s="233"/>
      <c r="C15" s="233"/>
      <c r="D15" s="226"/>
      <c r="E15" s="18" t="s">
        <v>15</v>
      </c>
      <c r="F15" s="19" t="s">
        <v>16</v>
      </c>
      <c r="G15" s="235"/>
      <c r="H15" s="18" t="s">
        <v>15</v>
      </c>
      <c r="I15" s="20" t="s">
        <v>16</v>
      </c>
      <c r="J15" s="226"/>
      <c r="K15" s="18" t="s">
        <v>15</v>
      </c>
      <c r="L15" s="20" t="s">
        <v>16</v>
      </c>
      <c r="M15" s="224"/>
    </row>
    <row r="16" spans="1:13" s="1" customFormat="1" ht="14.25" thickBot="1" x14ac:dyDescent="0.3">
      <c r="A16" s="21">
        <v>1</v>
      </c>
      <c r="B16" s="22">
        <v>2</v>
      </c>
      <c r="C16" s="23">
        <v>3</v>
      </c>
      <c r="D16" s="23">
        <v>4</v>
      </c>
      <c r="E16" s="23">
        <v>5</v>
      </c>
      <c r="F16" s="22">
        <v>6</v>
      </c>
      <c r="G16" s="23">
        <v>7</v>
      </c>
      <c r="H16" s="23">
        <v>8</v>
      </c>
      <c r="I16" s="22">
        <v>9</v>
      </c>
      <c r="J16" s="23">
        <v>10</v>
      </c>
      <c r="K16" s="23">
        <v>11</v>
      </c>
      <c r="L16" s="24">
        <v>12</v>
      </c>
      <c r="M16" s="217">
        <v>13</v>
      </c>
    </row>
    <row r="17" spans="1:13" s="30" customFormat="1" ht="66" customHeight="1" x14ac:dyDescent="0.25">
      <c r="A17" s="25" t="s">
        <v>17</v>
      </c>
      <c r="B17" s="26" t="s">
        <v>18</v>
      </c>
      <c r="C17" s="27"/>
      <c r="D17" s="28">
        <f t="shared" ref="D17:L17" si="0">SUM(D18,D54,D73)</f>
        <v>6857736.3000000007</v>
      </c>
      <c r="E17" s="28">
        <f t="shared" si="0"/>
        <v>5077736.3</v>
      </c>
      <c r="F17" s="28">
        <f t="shared" si="0"/>
        <v>1780000</v>
      </c>
      <c r="G17" s="28">
        <f>SUM(G18,G54,G73)</f>
        <v>6864263.6999999993</v>
      </c>
      <c r="H17" s="28">
        <f t="shared" si="0"/>
        <v>5084263.6999999993</v>
      </c>
      <c r="I17" s="28">
        <f t="shared" si="0"/>
        <v>2775000</v>
      </c>
      <c r="J17" s="28">
        <f t="shared" si="0"/>
        <v>4968368.5017999997</v>
      </c>
      <c r="K17" s="28">
        <f t="shared" si="0"/>
        <v>3564744.4748</v>
      </c>
      <c r="L17" s="28">
        <f t="shared" si="0"/>
        <v>2259124.0269999998</v>
      </c>
      <c r="M17" s="29">
        <f t="shared" ref="M17:M29" si="1">J17/G17*100</f>
        <v>72.380210302818057</v>
      </c>
    </row>
    <row r="18" spans="1:13" s="37" customFormat="1" ht="61.5" customHeight="1" x14ac:dyDescent="0.25">
      <c r="A18" s="31" t="s">
        <v>19</v>
      </c>
      <c r="B18" s="32" t="s">
        <v>20</v>
      </c>
      <c r="C18" s="33">
        <v>7100</v>
      </c>
      <c r="D18" s="34">
        <f>SUM(D19,D23,D25,D45,D48)</f>
        <v>1232238.3999999999</v>
      </c>
      <c r="E18" s="34">
        <f>SUM(E19,E23,E25,E45,E48)</f>
        <v>1232238.3999999999</v>
      </c>
      <c r="F18" s="35" t="s">
        <v>21</v>
      </c>
      <c r="G18" s="34">
        <f>SUM(G19,G23,G25,G45,G48)</f>
        <v>1232238.3999999999</v>
      </c>
      <c r="H18" s="34">
        <f>SUM(H19,H23,H25,H45,H48)</f>
        <v>1232238.3999999999</v>
      </c>
      <c r="I18" s="35" t="s">
        <v>21</v>
      </c>
      <c r="J18" s="34">
        <f>SUM(J19,J23,J25,J45,J48)</f>
        <v>725886.24609999999</v>
      </c>
      <c r="K18" s="34">
        <f>SUM(K19,K23,K25,K45,K48)</f>
        <v>725886.24609999999</v>
      </c>
      <c r="L18" s="35" t="s">
        <v>21</v>
      </c>
      <c r="M18" s="36">
        <f t="shared" si="1"/>
        <v>58.907939088734786</v>
      </c>
    </row>
    <row r="19" spans="1:13" s="37" customFormat="1" ht="42" customHeight="1" x14ac:dyDescent="0.25">
      <c r="A19" s="31" t="s">
        <v>22</v>
      </c>
      <c r="B19" s="32" t="s">
        <v>23</v>
      </c>
      <c r="C19" s="33">
        <v>7131</v>
      </c>
      <c r="D19" s="34">
        <f>SUM(D20:D22)</f>
        <v>458504</v>
      </c>
      <c r="E19" s="34">
        <f>SUM(E20:E22)</f>
        <v>458504</v>
      </c>
      <c r="F19" s="35" t="s">
        <v>21</v>
      </c>
      <c r="G19" s="34">
        <f>SUM(G20:G22)</f>
        <v>458504</v>
      </c>
      <c r="H19" s="34">
        <f>SUM(H20:H22)</f>
        <v>458504</v>
      </c>
      <c r="I19" s="35" t="s">
        <v>21</v>
      </c>
      <c r="J19" s="34">
        <f>SUM(J20:J22)</f>
        <v>201344.48609999998</v>
      </c>
      <c r="K19" s="34">
        <f>SUM(K20:K22)</f>
        <v>201344.48609999998</v>
      </c>
      <c r="L19" s="35" t="s">
        <v>21</v>
      </c>
      <c r="M19" s="38">
        <f t="shared" si="1"/>
        <v>43.913354321881592</v>
      </c>
    </row>
    <row r="20" spans="1:13" s="44" customFormat="1" ht="40.5" customHeight="1" x14ac:dyDescent="0.25">
      <c r="A20" s="39" t="s">
        <v>24</v>
      </c>
      <c r="B20" s="40" t="s">
        <v>25</v>
      </c>
      <c r="C20" s="41"/>
      <c r="D20" s="42">
        <f>SUM(E20:F20)</f>
        <v>45044</v>
      </c>
      <c r="E20" s="42">
        <v>45044</v>
      </c>
      <c r="F20" s="42" t="s">
        <v>21</v>
      </c>
      <c r="G20" s="42">
        <f>SUM(H20:I20)</f>
        <v>45044</v>
      </c>
      <c r="H20" s="42">
        <v>45044</v>
      </c>
      <c r="I20" s="42" t="s">
        <v>21</v>
      </c>
      <c r="J20" s="42">
        <f>SUM(K20:L20)</f>
        <v>20499.173999999999</v>
      </c>
      <c r="K20" s="42">
        <v>20499.173999999999</v>
      </c>
      <c r="L20" s="42" t="s">
        <v>21</v>
      </c>
      <c r="M20" s="43">
        <f t="shared" si="1"/>
        <v>45.50922209395258</v>
      </c>
    </row>
    <row r="21" spans="1:13" ht="27" customHeight="1" x14ac:dyDescent="0.25">
      <c r="A21" s="45">
        <v>1112</v>
      </c>
      <c r="B21" s="46" t="s">
        <v>26</v>
      </c>
      <c r="C21" s="47"/>
      <c r="D21" s="48">
        <f>SUM(E21:F21)</f>
        <v>80760</v>
      </c>
      <c r="E21" s="48">
        <v>80760</v>
      </c>
      <c r="F21" s="48" t="s">
        <v>21</v>
      </c>
      <c r="G21" s="48">
        <f>SUM(H21:I21)</f>
        <v>80760</v>
      </c>
      <c r="H21" s="48">
        <v>80760</v>
      </c>
      <c r="I21" s="48" t="s">
        <v>21</v>
      </c>
      <c r="J21" s="48">
        <f>SUM(K21:L21)</f>
        <v>61523.789100000002</v>
      </c>
      <c r="K21" s="48">
        <v>61523.789100000002</v>
      </c>
      <c r="L21" s="48" t="s">
        <v>21</v>
      </c>
      <c r="M21" s="49">
        <f t="shared" si="1"/>
        <v>76.18101671619614</v>
      </c>
    </row>
    <row r="22" spans="1:13" ht="27" customHeight="1" x14ac:dyDescent="0.25">
      <c r="A22" s="45">
        <v>1113</v>
      </c>
      <c r="B22" s="46" t="s">
        <v>27</v>
      </c>
      <c r="C22" s="47"/>
      <c r="D22" s="48">
        <f>SUM(E22:F22)</f>
        <v>332700</v>
      </c>
      <c r="E22" s="48">
        <v>332700</v>
      </c>
      <c r="F22" s="48" t="s">
        <v>21</v>
      </c>
      <c r="G22" s="48">
        <f>SUM(H22:I22)</f>
        <v>332700</v>
      </c>
      <c r="H22" s="48">
        <v>332700</v>
      </c>
      <c r="I22" s="48" t="s">
        <v>21</v>
      </c>
      <c r="J22" s="48">
        <f>SUM(K22:L22)</f>
        <v>119321.523</v>
      </c>
      <c r="K22" s="48">
        <v>119321.523</v>
      </c>
      <c r="L22" s="48" t="s">
        <v>21</v>
      </c>
      <c r="M22" s="49">
        <f t="shared" si="1"/>
        <v>35.864599639314697</v>
      </c>
    </row>
    <row r="23" spans="1:13" s="56" customFormat="1" ht="28.5" customHeight="1" x14ac:dyDescent="0.25">
      <c r="A23" s="50">
        <v>1120</v>
      </c>
      <c r="B23" s="51" t="s">
        <v>28</v>
      </c>
      <c r="C23" s="52">
        <v>7136</v>
      </c>
      <c r="D23" s="53">
        <f>SUM(D24)</f>
        <v>707600</v>
      </c>
      <c r="E23" s="53">
        <f>SUM(E24)</f>
        <v>707600</v>
      </c>
      <c r="F23" s="54" t="s">
        <v>21</v>
      </c>
      <c r="G23" s="53">
        <f>SUM(G24)</f>
        <v>707600</v>
      </c>
      <c r="H23" s="53">
        <f>SUM(H24)</f>
        <v>707600</v>
      </c>
      <c r="I23" s="54" t="s">
        <v>21</v>
      </c>
      <c r="J23" s="53">
        <f>SUM(J24)</f>
        <v>449699.39299999998</v>
      </c>
      <c r="K23" s="53">
        <f>SUM(K24)</f>
        <v>449699.39299999998</v>
      </c>
      <c r="L23" s="54" t="s">
        <v>21</v>
      </c>
      <c r="M23" s="55">
        <f t="shared" si="1"/>
        <v>63.552768937252679</v>
      </c>
    </row>
    <row r="24" spans="1:13" s="44" customFormat="1" ht="32.25" customHeight="1" x14ac:dyDescent="0.25">
      <c r="A24" s="39" t="s">
        <v>29</v>
      </c>
      <c r="B24" s="40" t="s">
        <v>30</v>
      </c>
      <c r="C24" s="41"/>
      <c r="D24" s="42">
        <f>SUM(E24:F24)</f>
        <v>707600</v>
      </c>
      <c r="E24" s="42">
        <v>707600</v>
      </c>
      <c r="F24" s="42" t="s">
        <v>21</v>
      </c>
      <c r="G24" s="42">
        <f>SUM(H24:I24)</f>
        <v>707600</v>
      </c>
      <c r="H24" s="42">
        <v>707600</v>
      </c>
      <c r="I24" s="42" t="s">
        <v>21</v>
      </c>
      <c r="J24" s="42">
        <f>SUM(K24:L24)</f>
        <v>449699.39299999998</v>
      </c>
      <c r="K24" s="42">
        <v>449699.39299999998</v>
      </c>
      <c r="L24" s="42" t="s">
        <v>21</v>
      </c>
      <c r="M24" s="38">
        <f t="shared" si="1"/>
        <v>63.552768937252679</v>
      </c>
    </row>
    <row r="25" spans="1:13" s="37" customFormat="1" ht="100.5" customHeight="1" x14ac:dyDescent="0.25">
      <c r="A25" s="31" t="s">
        <v>31</v>
      </c>
      <c r="B25" s="32" t="s">
        <v>32</v>
      </c>
      <c r="C25" s="33">
        <v>7145</v>
      </c>
      <c r="D25" s="34">
        <f>SUM(D26:D44)</f>
        <v>42134.400000000001</v>
      </c>
      <c r="E25" s="34">
        <f>SUM(E26:E44)</f>
        <v>42134.400000000001</v>
      </c>
      <c r="F25" s="35" t="s">
        <v>21</v>
      </c>
      <c r="G25" s="34">
        <f>SUM(G26:G44)</f>
        <v>42134.400000000001</v>
      </c>
      <c r="H25" s="34">
        <f>SUM(H26:H44)</f>
        <v>42134.400000000001</v>
      </c>
      <c r="I25" s="35" t="s">
        <v>21</v>
      </c>
      <c r="J25" s="34">
        <f>SUM(J26:J44)</f>
        <v>49159.267</v>
      </c>
      <c r="K25" s="34">
        <f>SUM(K26:K44)</f>
        <v>49159.267</v>
      </c>
      <c r="L25" s="35" t="s">
        <v>21</v>
      </c>
      <c r="M25" s="38">
        <f t="shared" si="1"/>
        <v>116.67252173995595</v>
      </c>
    </row>
    <row r="26" spans="1:13" s="44" customFormat="1" ht="57" customHeight="1" x14ac:dyDescent="0.25">
      <c r="A26" s="39" t="s">
        <v>33</v>
      </c>
      <c r="B26" s="40" t="s">
        <v>34</v>
      </c>
      <c r="C26" s="41"/>
      <c r="D26" s="42">
        <f t="shared" ref="D26:D44" si="2">SUM(E26:F26)</f>
        <v>9000</v>
      </c>
      <c r="E26" s="42">
        <v>9000</v>
      </c>
      <c r="F26" s="42" t="s">
        <v>21</v>
      </c>
      <c r="G26" s="42">
        <f>SUM(H26:I26)</f>
        <v>9000</v>
      </c>
      <c r="H26" s="42">
        <v>9000</v>
      </c>
      <c r="I26" s="42" t="s">
        <v>21</v>
      </c>
      <c r="J26" s="42">
        <f>SUM(K26:L26)</f>
        <v>6990</v>
      </c>
      <c r="K26" s="42">
        <v>6990</v>
      </c>
      <c r="L26" s="42" t="s">
        <v>21</v>
      </c>
      <c r="M26" s="43">
        <f t="shared" si="1"/>
        <v>77.666666666666657</v>
      </c>
    </row>
    <row r="27" spans="1:13" s="30" customFormat="1" ht="69.75" customHeight="1" x14ac:dyDescent="0.25">
      <c r="A27" s="39" t="s">
        <v>35</v>
      </c>
      <c r="B27" s="57" t="s">
        <v>36</v>
      </c>
      <c r="C27" s="41"/>
      <c r="D27" s="42">
        <f t="shared" si="2"/>
        <v>500</v>
      </c>
      <c r="E27" s="42">
        <v>500</v>
      </c>
      <c r="F27" s="42" t="s">
        <v>21</v>
      </c>
      <c r="G27" s="42">
        <f>SUM(H27:I27)</f>
        <v>500</v>
      </c>
      <c r="H27" s="42">
        <v>500</v>
      </c>
      <c r="I27" s="42" t="s">
        <v>21</v>
      </c>
      <c r="J27" s="42">
        <f>SUM(K27:L27)</f>
        <v>5.3</v>
      </c>
      <c r="K27" s="42">
        <v>5.3</v>
      </c>
      <c r="L27" s="42" t="s">
        <v>21</v>
      </c>
      <c r="M27" s="58">
        <f t="shared" si="1"/>
        <v>1.06</v>
      </c>
    </row>
    <row r="28" spans="1:13" s="30" customFormat="1" ht="81" x14ac:dyDescent="0.25">
      <c r="A28" s="39" t="s">
        <v>37</v>
      </c>
      <c r="B28" s="57" t="s">
        <v>38</v>
      </c>
      <c r="C28" s="41"/>
      <c r="D28" s="42">
        <f t="shared" si="2"/>
        <v>500</v>
      </c>
      <c r="E28" s="42">
        <v>500</v>
      </c>
      <c r="F28" s="42" t="s">
        <v>21</v>
      </c>
      <c r="G28" s="42">
        <f t="shared" ref="G28:G47" si="3">SUM(H28:I28)</f>
        <v>500</v>
      </c>
      <c r="H28" s="42">
        <v>500</v>
      </c>
      <c r="I28" s="42" t="s">
        <v>21</v>
      </c>
      <c r="J28" s="42">
        <f t="shared" ref="J28:J47" si="4">SUM(K28:L28)</f>
        <v>285</v>
      </c>
      <c r="K28" s="42">
        <v>285</v>
      </c>
      <c r="L28" s="42" t="s">
        <v>21</v>
      </c>
      <c r="M28" s="58">
        <f t="shared" si="1"/>
        <v>56.999999999999993</v>
      </c>
    </row>
    <row r="29" spans="1:13" s="30" customFormat="1" ht="112.5" customHeight="1" x14ac:dyDescent="0.25">
      <c r="A29" s="39" t="s">
        <v>39</v>
      </c>
      <c r="B29" s="57" t="s">
        <v>40</v>
      </c>
      <c r="C29" s="41"/>
      <c r="D29" s="42">
        <f t="shared" si="2"/>
        <v>960</v>
      </c>
      <c r="E29" s="42">
        <v>960</v>
      </c>
      <c r="F29" s="42" t="s">
        <v>21</v>
      </c>
      <c r="G29" s="42">
        <f t="shared" si="3"/>
        <v>960</v>
      </c>
      <c r="H29" s="42">
        <v>960</v>
      </c>
      <c r="I29" s="42" t="s">
        <v>21</v>
      </c>
      <c r="J29" s="42">
        <f t="shared" si="4"/>
        <v>7228.5</v>
      </c>
      <c r="K29" s="42">
        <v>7228.5</v>
      </c>
      <c r="L29" s="42" t="s">
        <v>21</v>
      </c>
      <c r="M29" s="58">
        <f t="shared" si="1"/>
        <v>752.96875</v>
      </c>
    </row>
    <row r="30" spans="1:13" s="30" customFormat="1" ht="90.75" customHeight="1" x14ac:dyDescent="0.25">
      <c r="A30" s="39" t="s">
        <v>41</v>
      </c>
      <c r="B30" s="57" t="s">
        <v>42</v>
      </c>
      <c r="C30" s="41"/>
      <c r="D30" s="42">
        <f t="shared" si="2"/>
        <v>0</v>
      </c>
      <c r="E30" s="42">
        <v>0</v>
      </c>
      <c r="F30" s="42" t="s">
        <v>21</v>
      </c>
      <c r="G30" s="42">
        <f t="shared" si="3"/>
        <v>0</v>
      </c>
      <c r="H30" s="42">
        <v>0</v>
      </c>
      <c r="I30" s="42" t="s">
        <v>21</v>
      </c>
      <c r="J30" s="42">
        <f t="shared" si="4"/>
        <v>0</v>
      </c>
      <c r="K30" s="42">
        <v>0</v>
      </c>
      <c r="L30" s="42" t="s">
        <v>21</v>
      </c>
      <c r="M30" s="58"/>
    </row>
    <row r="31" spans="1:13" s="30" customFormat="1" ht="94.5" x14ac:dyDescent="0.25">
      <c r="A31" s="59" t="s">
        <v>43</v>
      </c>
      <c r="B31" s="57" t="s">
        <v>44</v>
      </c>
      <c r="C31" s="41"/>
      <c r="D31" s="42">
        <f t="shared" si="2"/>
        <v>150</v>
      </c>
      <c r="E31" s="42">
        <v>150</v>
      </c>
      <c r="F31" s="42" t="s">
        <v>21</v>
      </c>
      <c r="G31" s="42">
        <f t="shared" si="3"/>
        <v>150</v>
      </c>
      <c r="H31" s="42">
        <v>150</v>
      </c>
      <c r="I31" s="42" t="s">
        <v>21</v>
      </c>
      <c r="J31" s="42">
        <f t="shared" si="4"/>
        <v>250</v>
      </c>
      <c r="K31" s="42">
        <v>250</v>
      </c>
      <c r="L31" s="42" t="s">
        <v>21</v>
      </c>
      <c r="M31" s="58">
        <f>J31/G31*100</f>
        <v>166.66666666666669</v>
      </c>
    </row>
    <row r="32" spans="1:13" s="30" customFormat="1" ht="81" x14ac:dyDescent="0.25">
      <c r="A32" s="39" t="s">
        <v>45</v>
      </c>
      <c r="B32" s="57" t="s">
        <v>46</v>
      </c>
      <c r="C32" s="41"/>
      <c r="D32" s="42">
        <f t="shared" si="2"/>
        <v>14661.4</v>
      </c>
      <c r="E32" s="42">
        <v>14661.4</v>
      </c>
      <c r="F32" s="42" t="s">
        <v>21</v>
      </c>
      <c r="G32" s="42">
        <f t="shared" si="3"/>
        <v>14661.4</v>
      </c>
      <c r="H32" s="42">
        <v>14661.4</v>
      </c>
      <c r="I32" s="42" t="s">
        <v>21</v>
      </c>
      <c r="J32" s="42">
        <f t="shared" si="4"/>
        <v>16748.21</v>
      </c>
      <c r="K32" s="42">
        <v>16748.21</v>
      </c>
      <c r="L32" s="42" t="s">
        <v>21</v>
      </c>
      <c r="M32" s="58">
        <f>J32/G32*100</f>
        <v>114.23336107056625</v>
      </c>
    </row>
    <row r="33" spans="1:13" s="30" customFormat="1" ht="135" x14ac:dyDescent="0.25">
      <c r="A33" s="39" t="s">
        <v>47</v>
      </c>
      <c r="B33" s="60" t="s">
        <v>48</v>
      </c>
      <c r="C33" s="41"/>
      <c r="D33" s="42">
        <f t="shared" si="2"/>
        <v>6550</v>
      </c>
      <c r="E33" s="42">
        <v>6550</v>
      </c>
      <c r="F33" s="42" t="s">
        <v>21</v>
      </c>
      <c r="G33" s="42">
        <f t="shared" si="3"/>
        <v>6550</v>
      </c>
      <c r="H33" s="42">
        <v>6550</v>
      </c>
      <c r="I33" s="42" t="s">
        <v>21</v>
      </c>
      <c r="J33" s="42">
        <f t="shared" si="4"/>
        <v>6087.7</v>
      </c>
      <c r="K33" s="42">
        <v>6087.7</v>
      </c>
      <c r="L33" s="42" t="s">
        <v>21</v>
      </c>
      <c r="M33" s="58">
        <f>J33/G33*100</f>
        <v>92.941984732824423</v>
      </c>
    </row>
    <row r="34" spans="1:13" s="30" customFormat="1" ht="148.5" x14ac:dyDescent="0.25">
      <c r="A34" s="39" t="s">
        <v>49</v>
      </c>
      <c r="B34" s="57" t="s">
        <v>50</v>
      </c>
      <c r="C34" s="41"/>
      <c r="D34" s="42">
        <f t="shared" si="2"/>
        <v>525</v>
      </c>
      <c r="E34" s="42">
        <v>525</v>
      </c>
      <c r="F34" s="42" t="s">
        <v>21</v>
      </c>
      <c r="G34" s="42">
        <f t="shared" si="3"/>
        <v>525</v>
      </c>
      <c r="H34" s="42">
        <v>525</v>
      </c>
      <c r="I34" s="42" t="s">
        <v>21</v>
      </c>
      <c r="J34" s="42">
        <f t="shared" si="4"/>
        <v>720</v>
      </c>
      <c r="K34" s="42">
        <v>720</v>
      </c>
      <c r="L34" s="42" t="s">
        <v>21</v>
      </c>
      <c r="M34" s="58">
        <f>J34/G34*100</f>
        <v>137.14285714285714</v>
      </c>
    </row>
    <row r="35" spans="1:13" s="30" customFormat="1" ht="87.75" customHeight="1" x14ac:dyDescent="0.25">
      <c r="A35" s="39" t="s">
        <v>51</v>
      </c>
      <c r="B35" s="57" t="s">
        <v>52</v>
      </c>
      <c r="C35" s="41"/>
      <c r="D35" s="42">
        <f t="shared" si="2"/>
        <v>1668</v>
      </c>
      <c r="E35" s="42">
        <v>1668</v>
      </c>
      <c r="F35" s="42" t="s">
        <v>21</v>
      </c>
      <c r="G35" s="42">
        <f t="shared" si="3"/>
        <v>1668</v>
      </c>
      <c r="H35" s="42">
        <v>1668</v>
      </c>
      <c r="I35" s="42" t="s">
        <v>21</v>
      </c>
      <c r="J35" s="42">
        <f t="shared" si="4"/>
        <v>2568.25</v>
      </c>
      <c r="K35" s="42">
        <v>2568.25</v>
      </c>
      <c r="L35" s="42" t="s">
        <v>21</v>
      </c>
      <c r="M35" s="58">
        <f>J35/G35*100</f>
        <v>153.97182254196642</v>
      </c>
    </row>
    <row r="36" spans="1:13" s="30" customFormat="1" ht="81.75" customHeight="1" x14ac:dyDescent="0.25">
      <c r="A36" s="39" t="s">
        <v>53</v>
      </c>
      <c r="B36" s="57" t="s">
        <v>54</v>
      </c>
      <c r="C36" s="41"/>
      <c r="D36" s="42">
        <f t="shared" si="2"/>
        <v>0</v>
      </c>
      <c r="E36" s="42">
        <v>0</v>
      </c>
      <c r="F36" s="42" t="s">
        <v>21</v>
      </c>
      <c r="G36" s="42">
        <f>SUM(H36:I36)</f>
        <v>0</v>
      </c>
      <c r="H36" s="42">
        <v>0</v>
      </c>
      <c r="I36" s="42" t="s">
        <v>21</v>
      </c>
      <c r="J36" s="42">
        <f>SUM(K36:L36)</f>
        <v>0</v>
      </c>
      <c r="K36" s="42">
        <v>0</v>
      </c>
      <c r="L36" s="42" t="s">
        <v>21</v>
      </c>
      <c r="M36" s="58"/>
    </row>
    <row r="37" spans="1:13" s="30" customFormat="1" ht="230.25" customHeight="1" x14ac:dyDescent="0.25">
      <c r="A37" s="39" t="s">
        <v>55</v>
      </c>
      <c r="B37" s="57" t="s">
        <v>56</v>
      </c>
      <c r="C37" s="41"/>
      <c r="D37" s="42">
        <f t="shared" si="2"/>
        <v>7500</v>
      </c>
      <c r="E37" s="42">
        <v>7500</v>
      </c>
      <c r="F37" s="42" t="s">
        <v>21</v>
      </c>
      <c r="G37" s="42">
        <f t="shared" ref="G37:G44" si="5">SUM(H37:I37)</f>
        <v>7500</v>
      </c>
      <c r="H37" s="42">
        <v>7500</v>
      </c>
      <c r="I37" s="42" t="s">
        <v>21</v>
      </c>
      <c r="J37" s="42">
        <f t="shared" ref="J37:J44" si="6">SUM(K37:L37)</f>
        <v>7926.3069999999998</v>
      </c>
      <c r="K37" s="42">
        <v>7926.3069999999998</v>
      </c>
      <c r="L37" s="42" t="s">
        <v>21</v>
      </c>
      <c r="M37" s="58">
        <f>J37/G37*100</f>
        <v>105.68409333333332</v>
      </c>
    </row>
    <row r="38" spans="1:13" s="30" customFormat="1" ht="197.25" customHeight="1" x14ac:dyDescent="0.25">
      <c r="A38" s="39" t="s">
        <v>57</v>
      </c>
      <c r="B38" s="57" t="s">
        <v>58</v>
      </c>
      <c r="C38" s="41"/>
      <c r="D38" s="42">
        <f t="shared" si="2"/>
        <v>0</v>
      </c>
      <c r="E38" s="42">
        <v>0</v>
      </c>
      <c r="F38" s="42" t="s">
        <v>21</v>
      </c>
      <c r="G38" s="42">
        <f t="shared" si="5"/>
        <v>0</v>
      </c>
      <c r="H38" s="42">
        <v>0</v>
      </c>
      <c r="I38" s="42" t="s">
        <v>21</v>
      </c>
      <c r="J38" s="42">
        <f t="shared" si="6"/>
        <v>0</v>
      </c>
      <c r="K38" s="42">
        <v>0</v>
      </c>
      <c r="L38" s="42" t="s">
        <v>21</v>
      </c>
      <c r="M38" s="58"/>
    </row>
    <row r="39" spans="1:13" s="30" customFormat="1" ht="92.25" customHeight="1" x14ac:dyDescent="0.25">
      <c r="A39" s="39" t="s">
        <v>59</v>
      </c>
      <c r="B39" s="57" t="s">
        <v>60</v>
      </c>
      <c r="C39" s="41"/>
      <c r="D39" s="42">
        <f t="shared" si="2"/>
        <v>120</v>
      </c>
      <c r="E39" s="42">
        <v>120</v>
      </c>
      <c r="F39" s="42" t="s">
        <v>21</v>
      </c>
      <c r="G39" s="42">
        <f t="shared" si="5"/>
        <v>120</v>
      </c>
      <c r="H39" s="42">
        <v>120</v>
      </c>
      <c r="I39" s="42" t="s">
        <v>21</v>
      </c>
      <c r="J39" s="42">
        <f t="shared" si="6"/>
        <v>100</v>
      </c>
      <c r="K39" s="42">
        <v>100</v>
      </c>
      <c r="L39" s="42" t="s">
        <v>21</v>
      </c>
      <c r="M39" s="58">
        <f>J39/G39*100</f>
        <v>83.333333333333343</v>
      </c>
    </row>
    <row r="40" spans="1:13" s="30" customFormat="1" ht="96.75" customHeight="1" x14ac:dyDescent="0.25">
      <c r="A40" s="39" t="s">
        <v>61</v>
      </c>
      <c r="B40" s="57" t="s">
        <v>62</v>
      </c>
      <c r="C40" s="41"/>
      <c r="D40" s="42">
        <f t="shared" si="2"/>
        <v>0</v>
      </c>
      <c r="E40" s="42">
        <v>0</v>
      </c>
      <c r="F40" s="42" t="s">
        <v>21</v>
      </c>
      <c r="G40" s="42">
        <f t="shared" si="5"/>
        <v>0</v>
      </c>
      <c r="H40" s="42">
        <v>0</v>
      </c>
      <c r="I40" s="42" t="s">
        <v>21</v>
      </c>
      <c r="J40" s="42">
        <f t="shared" si="6"/>
        <v>250</v>
      </c>
      <c r="K40" s="42">
        <v>250</v>
      </c>
      <c r="L40" s="42" t="s">
        <v>21</v>
      </c>
      <c r="M40" s="58"/>
    </row>
    <row r="41" spans="1:13" s="30" customFormat="1" ht="81" x14ac:dyDescent="0.25">
      <c r="A41" s="39" t="s">
        <v>63</v>
      </c>
      <c r="B41" s="57" t="s">
        <v>64</v>
      </c>
      <c r="C41" s="41"/>
      <c r="D41" s="42">
        <f t="shared" si="2"/>
        <v>0</v>
      </c>
      <c r="E41" s="42">
        <v>0</v>
      </c>
      <c r="F41" s="42" t="s">
        <v>21</v>
      </c>
      <c r="G41" s="42">
        <f t="shared" si="5"/>
        <v>0</v>
      </c>
      <c r="H41" s="42">
        <v>0</v>
      </c>
      <c r="I41" s="42" t="s">
        <v>21</v>
      </c>
      <c r="J41" s="42">
        <f t="shared" si="6"/>
        <v>0</v>
      </c>
      <c r="K41" s="42">
        <v>0</v>
      </c>
      <c r="L41" s="42" t="s">
        <v>21</v>
      </c>
      <c r="M41" s="58"/>
    </row>
    <row r="42" spans="1:13" s="30" customFormat="1" ht="81" x14ac:dyDescent="0.25">
      <c r="A42" s="39" t="s">
        <v>65</v>
      </c>
      <c r="B42" s="57" t="s">
        <v>66</v>
      </c>
      <c r="C42" s="41"/>
      <c r="D42" s="42">
        <f t="shared" si="2"/>
        <v>0</v>
      </c>
      <c r="E42" s="42">
        <v>0</v>
      </c>
      <c r="F42" s="42" t="s">
        <v>21</v>
      </c>
      <c r="G42" s="42">
        <f t="shared" si="5"/>
        <v>0</v>
      </c>
      <c r="H42" s="42">
        <v>0</v>
      </c>
      <c r="I42" s="42" t="s">
        <v>21</v>
      </c>
      <c r="J42" s="42">
        <f t="shared" si="6"/>
        <v>0</v>
      </c>
      <c r="K42" s="42">
        <v>0</v>
      </c>
      <c r="L42" s="42" t="s">
        <v>21</v>
      </c>
      <c r="M42" s="58"/>
    </row>
    <row r="43" spans="1:13" s="30" customFormat="1" ht="67.5" x14ac:dyDescent="0.25">
      <c r="A43" s="39" t="s">
        <v>67</v>
      </c>
      <c r="B43" s="57" t="s">
        <v>68</v>
      </c>
      <c r="C43" s="41"/>
      <c r="D43" s="42">
        <f t="shared" si="2"/>
        <v>0</v>
      </c>
      <c r="E43" s="42">
        <v>0</v>
      </c>
      <c r="F43" s="42" t="s">
        <v>21</v>
      </c>
      <c r="G43" s="42">
        <f t="shared" si="5"/>
        <v>0</v>
      </c>
      <c r="H43" s="42">
        <v>0</v>
      </c>
      <c r="I43" s="42" t="s">
        <v>21</v>
      </c>
      <c r="J43" s="42">
        <f t="shared" si="6"/>
        <v>0</v>
      </c>
      <c r="K43" s="42">
        <v>0</v>
      </c>
      <c r="L43" s="42" t="s">
        <v>21</v>
      </c>
      <c r="M43" s="58"/>
    </row>
    <row r="44" spans="1:13" s="30" customFormat="1" x14ac:dyDescent="0.25">
      <c r="A44" s="39" t="s">
        <v>69</v>
      </c>
      <c r="B44" s="57" t="s">
        <v>70</v>
      </c>
      <c r="C44" s="41"/>
      <c r="D44" s="42">
        <f t="shared" si="2"/>
        <v>0</v>
      </c>
      <c r="E44" s="42">
        <v>0</v>
      </c>
      <c r="F44" s="42" t="s">
        <v>21</v>
      </c>
      <c r="G44" s="42">
        <f t="shared" si="5"/>
        <v>0</v>
      </c>
      <c r="H44" s="42">
        <v>0</v>
      </c>
      <c r="I44" s="42" t="s">
        <v>21</v>
      </c>
      <c r="J44" s="42">
        <f t="shared" si="6"/>
        <v>0</v>
      </c>
      <c r="K44" s="42">
        <v>0</v>
      </c>
      <c r="L44" s="42" t="s">
        <v>21</v>
      </c>
      <c r="M44" s="58"/>
    </row>
    <row r="45" spans="1:13" s="30" customFormat="1" ht="44.25" customHeight="1" x14ac:dyDescent="0.25">
      <c r="A45" s="61" t="s">
        <v>71</v>
      </c>
      <c r="B45" s="32" t="s">
        <v>72</v>
      </c>
      <c r="C45" s="33">
        <v>7146</v>
      </c>
      <c r="D45" s="35">
        <f>SUM(D46:D47)</f>
        <v>24000</v>
      </c>
      <c r="E45" s="35">
        <f>SUM(E46:E47)</f>
        <v>24000</v>
      </c>
      <c r="F45" s="35" t="s">
        <v>21</v>
      </c>
      <c r="G45" s="35">
        <f>SUM(G46:G47)</f>
        <v>24000</v>
      </c>
      <c r="H45" s="35">
        <f>SUM(H46:H47)</f>
        <v>24000</v>
      </c>
      <c r="I45" s="35" t="s">
        <v>21</v>
      </c>
      <c r="J45" s="35">
        <f>SUM(J46:J47)</f>
        <v>25683.1</v>
      </c>
      <c r="K45" s="35">
        <f>SUM(K46:K47)</f>
        <v>25683.1</v>
      </c>
      <c r="L45" s="35" t="s">
        <v>21</v>
      </c>
      <c r="M45" s="58">
        <f>J45/G45*100</f>
        <v>107.01291666666665</v>
      </c>
    </row>
    <row r="46" spans="1:13" s="30" customFormat="1" ht="175.5" x14ac:dyDescent="0.25">
      <c r="A46" s="39" t="s">
        <v>73</v>
      </c>
      <c r="B46" s="57" t="s">
        <v>74</v>
      </c>
      <c r="C46" s="41"/>
      <c r="D46" s="42">
        <f>SUM(E46:F46)</f>
        <v>10000</v>
      </c>
      <c r="E46" s="42">
        <v>10000</v>
      </c>
      <c r="F46" s="42" t="s">
        <v>21</v>
      </c>
      <c r="G46" s="42">
        <f t="shared" si="3"/>
        <v>10000</v>
      </c>
      <c r="H46" s="42">
        <v>10000</v>
      </c>
      <c r="I46" s="42" t="s">
        <v>21</v>
      </c>
      <c r="J46" s="42">
        <f t="shared" si="4"/>
        <v>9471.5</v>
      </c>
      <c r="K46" s="42">
        <v>9471.5</v>
      </c>
      <c r="L46" s="42" t="s">
        <v>21</v>
      </c>
      <c r="M46" s="58">
        <f>J46/G46*100</f>
        <v>94.715000000000003</v>
      </c>
    </row>
    <row r="47" spans="1:13" s="30" customFormat="1" ht="189" x14ac:dyDescent="0.25">
      <c r="A47" s="39" t="s">
        <v>75</v>
      </c>
      <c r="B47" s="57" t="s">
        <v>76</v>
      </c>
      <c r="C47" s="41"/>
      <c r="D47" s="42">
        <f>SUM(E47:F47)</f>
        <v>14000</v>
      </c>
      <c r="E47" s="42">
        <v>14000</v>
      </c>
      <c r="F47" s="42" t="s">
        <v>21</v>
      </c>
      <c r="G47" s="42">
        <f t="shared" si="3"/>
        <v>14000</v>
      </c>
      <c r="H47" s="42">
        <v>14000</v>
      </c>
      <c r="I47" s="42" t="s">
        <v>21</v>
      </c>
      <c r="J47" s="42">
        <f t="shared" si="4"/>
        <v>16211.6</v>
      </c>
      <c r="K47" s="42">
        <v>16211.6</v>
      </c>
      <c r="L47" s="42" t="s">
        <v>21</v>
      </c>
      <c r="M47" s="58">
        <f>J47/G47*100</f>
        <v>115.79714285714286</v>
      </c>
    </row>
    <row r="48" spans="1:13" s="30" customFormat="1" ht="42.75" customHeight="1" x14ac:dyDescent="0.25">
      <c r="A48" s="62">
        <v>1150</v>
      </c>
      <c r="B48" s="32" t="s">
        <v>77</v>
      </c>
      <c r="C48" s="33">
        <v>7161</v>
      </c>
      <c r="D48" s="34">
        <f>SUM(D49,D53)</f>
        <v>0</v>
      </c>
      <c r="E48" s="34">
        <f>SUM(E49,E53)</f>
        <v>0</v>
      </c>
      <c r="F48" s="42" t="s">
        <v>21</v>
      </c>
      <c r="G48" s="34">
        <f>SUM(G49,G53)</f>
        <v>0</v>
      </c>
      <c r="H48" s="34">
        <f>SUM(H49,H53)</f>
        <v>0</v>
      </c>
      <c r="I48" s="42" t="s">
        <v>21</v>
      </c>
      <c r="J48" s="34">
        <f>SUM(J49,J53)</f>
        <v>0</v>
      </c>
      <c r="K48" s="34">
        <f>SUM(K49,K53)</f>
        <v>0</v>
      </c>
      <c r="L48" s="42" t="s">
        <v>21</v>
      </c>
      <c r="M48" s="58"/>
    </row>
    <row r="49" spans="1:13" s="30" customFormat="1" ht="69" customHeight="1" x14ac:dyDescent="0.25">
      <c r="A49" s="63">
        <v>1151</v>
      </c>
      <c r="B49" s="40" t="s">
        <v>78</v>
      </c>
      <c r="C49" s="41"/>
      <c r="D49" s="42">
        <f>SUM(D50:D52)</f>
        <v>0</v>
      </c>
      <c r="E49" s="42">
        <f>SUM(E50:E52)</f>
        <v>0</v>
      </c>
      <c r="F49" s="42" t="s">
        <v>21</v>
      </c>
      <c r="G49" s="42">
        <f>SUM(G50:G52)</f>
        <v>0</v>
      </c>
      <c r="H49" s="42">
        <f>SUM(H50:H52)</f>
        <v>0</v>
      </c>
      <c r="I49" s="42" t="s">
        <v>21</v>
      </c>
      <c r="J49" s="42">
        <f>SUM(J50:J52)</f>
        <v>0</v>
      </c>
      <c r="K49" s="42">
        <f>SUM(K50:K52)</f>
        <v>0</v>
      </c>
      <c r="L49" s="42" t="s">
        <v>21</v>
      </c>
      <c r="M49" s="58"/>
    </row>
    <row r="50" spans="1:13" s="30" customFormat="1" ht="30.75" customHeight="1" x14ac:dyDescent="0.25">
      <c r="A50" s="63">
        <v>1152</v>
      </c>
      <c r="B50" s="57" t="s">
        <v>79</v>
      </c>
      <c r="C50" s="41"/>
      <c r="D50" s="42">
        <f>SUM(E50:F50)</f>
        <v>0</v>
      </c>
      <c r="E50" s="64">
        <v>0</v>
      </c>
      <c r="F50" s="42" t="s">
        <v>21</v>
      </c>
      <c r="G50" s="42">
        <f>SUM(H50:I50)</f>
        <v>0</v>
      </c>
      <c r="H50" s="64">
        <v>0</v>
      </c>
      <c r="I50" s="42" t="s">
        <v>21</v>
      </c>
      <c r="J50" s="42">
        <f>SUM(K50:L50)</f>
        <v>0</v>
      </c>
      <c r="K50" s="64">
        <v>0</v>
      </c>
      <c r="L50" s="42" t="s">
        <v>21</v>
      </c>
      <c r="M50" s="58"/>
    </row>
    <row r="51" spans="1:13" s="30" customFormat="1" ht="30.75" customHeight="1" x14ac:dyDescent="0.25">
      <c r="A51" s="63">
        <v>1153</v>
      </c>
      <c r="B51" s="60" t="s">
        <v>80</v>
      </c>
      <c r="C51" s="41"/>
      <c r="D51" s="42">
        <f>SUM(E51:F51)</f>
        <v>0</v>
      </c>
      <c r="E51" s="64">
        <v>0</v>
      </c>
      <c r="F51" s="42" t="s">
        <v>21</v>
      </c>
      <c r="G51" s="42">
        <f>SUM(H51:I51)</f>
        <v>0</v>
      </c>
      <c r="H51" s="64">
        <v>0</v>
      </c>
      <c r="I51" s="42" t="s">
        <v>21</v>
      </c>
      <c r="J51" s="42">
        <f>SUM(K51:L51)</f>
        <v>0</v>
      </c>
      <c r="K51" s="64">
        <v>0</v>
      </c>
      <c r="L51" s="42" t="s">
        <v>21</v>
      </c>
      <c r="M51" s="58"/>
    </row>
    <row r="52" spans="1:13" s="30" customFormat="1" ht="30.75" customHeight="1" x14ac:dyDescent="0.25">
      <c r="A52" s="63">
        <v>1154</v>
      </c>
      <c r="B52" s="57" t="s">
        <v>81</v>
      </c>
      <c r="C52" s="41"/>
      <c r="D52" s="42">
        <f>SUM(E52:F52)</f>
        <v>0</v>
      </c>
      <c r="E52" s="64">
        <v>0</v>
      </c>
      <c r="F52" s="42" t="s">
        <v>21</v>
      </c>
      <c r="G52" s="42">
        <f>SUM(H52:I52)</f>
        <v>0</v>
      </c>
      <c r="H52" s="64">
        <v>0</v>
      </c>
      <c r="I52" s="42" t="s">
        <v>21</v>
      </c>
      <c r="J52" s="42">
        <f>SUM(K52:L52)</f>
        <v>0</v>
      </c>
      <c r="K52" s="64">
        <v>0</v>
      </c>
      <c r="L52" s="42" t="s">
        <v>21</v>
      </c>
      <c r="M52" s="58"/>
    </row>
    <row r="53" spans="1:13" s="30" customFormat="1" ht="80.25" customHeight="1" x14ac:dyDescent="0.25">
      <c r="A53" s="63">
        <v>1155</v>
      </c>
      <c r="B53" s="40" t="s">
        <v>82</v>
      </c>
      <c r="C53" s="41"/>
      <c r="D53" s="42">
        <f>SUM(E53:F53)</f>
        <v>0</v>
      </c>
      <c r="E53" s="64">
        <v>0</v>
      </c>
      <c r="F53" s="42" t="s">
        <v>21</v>
      </c>
      <c r="G53" s="42">
        <f>SUM(H53:I53)</f>
        <v>0</v>
      </c>
      <c r="H53" s="64">
        <v>0</v>
      </c>
      <c r="I53" s="42" t="s">
        <v>21</v>
      </c>
      <c r="J53" s="42">
        <f>SUM(K53:L53)</f>
        <v>0</v>
      </c>
      <c r="K53" s="64">
        <v>0</v>
      </c>
      <c r="L53" s="42" t="s">
        <v>21</v>
      </c>
      <c r="M53" s="58"/>
    </row>
    <row r="54" spans="1:13" s="37" customFormat="1" ht="54" customHeight="1" x14ac:dyDescent="0.25">
      <c r="A54" s="62">
        <v>1200</v>
      </c>
      <c r="B54" s="32" t="s">
        <v>83</v>
      </c>
      <c r="C54" s="33">
        <v>7300</v>
      </c>
      <c r="D54" s="34">
        <f t="shared" ref="D54:L54" si="7">SUM(D55,D57,D59,D61,D63,D70)</f>
        <v>5041909.9000000004</v>
      </c>
      <c r="E54" s="34">
        <f t="shared" si="7"/>
        <v>3261909.9</v>
      </c>
      <c r="F54" s="34">
        <f t="shared" si="7"/>
        <v>1780000</v>
      </c>
      <c r="G54" s="34">
        <f t="shared" si="7"/>
        <v>5048437.3</v>
      </c>
      <c r="H54" s="34">
        <f t="shared" si="7"/>
        <v>3268437.3</v>
      </c>
      <c r="I54" s="34">
        <f t="shared" si="7"/>
        <v>1780000</v>
      </c>
      <c r="J54" s="34">
        <f t="shared" si="7"/>
        <v>3850497.0269999998</v>
      </c>
      <c r="K54" s="34">
        <f t="shared" si="7"/>
        <v>2446873</v>
      </c>
      <c r="L54" s="34">
        <f t="shared" si="7"/>
        <v>1403624.027</v>
      </c>
      <c r="M54" s="38">
        <f>J54/G54*100</f>
        <v>76.271067623242544</v>
      </c>
    </row>
    <row r="55" spans="1:13" s="37" customFormat="1" ht="45.75" customHeight="1" x14ac:dyDescent="0.25">
      <c r="A55" s="62">
        <v>1210</v>
      </c>
      <c r="B55" s="32" t="s">
        <v>84</v>
      </c>
      <c r="C55" s="33">
        <v>7311</v>
      </c>
      <c r="D55" s="35">
        <f>SUM(D56)</f>
        <v>0</v>
      </c>
      <c r="E55" s="35">
        <f>SUM(E56)</f>
        <v>0</v>
      </c>
      <c r="F55" s="35" t="s">
        <v>21</v>
      </c>
      <c r="G55" s="35">
        <f>SUM(G56)</f>
        <v>0</v>
      </c>
      <c r="H55" s="35">
        <f>SUM(H56)</f>
        <v>0</v>
      </c>
      <c r="I55" s="35" t="s">
        <v>21</v>
      </c>
      <c r="J55" s="35">
        <f>SUM(J56)</f>
        <v>0</v>
      </c>
      <c r="K55" s="35">
        <f>SUM(K56)</f>
        <v>0</v>
      </c>
      <c r="L55" s="35" t="s">
        <v>21</v>
      </c>
      <c r="M55" s="38"/>
    </row>
    <row r="56" spans="1:13" s="44" customFormat="1" ht="74.25" customHeight="1" x14ac:dyDescent="0.25">
      <c r="A56" s="63">
        <v>1211</v>
      </c>
      <c r="B56" s="40" t="s">
        <v>85</v>
      </c>
      <c r="C56" s="65"/>
      <c r="D56" s="42">
        <f>SUM(E56:F56)</f>
        <v>0</v>
      </c>
      <c r="E56" s="42">
        <v>0</v>
      </c>
      <c r="F56" s="42" t="s">
        <v>21</v>
      </c>
      <c r="G56" s="42">
        <f>SUM(H56:I56)</f>
        <v>0</v>
      </c>
      <c r="H56" s="42">
        <v>0</v>
      </c>
      <c r="I56" s="42" t="s">
        <v>21</v>
      </c>
      <c r="J56" s="42">
        <f>SUM(K56:L56)</f>
        <v>0</v>
      </c>
      <c r="K56" s="42">
        <v>0</v>
      </c>
      <c r="L56" s="42" t="s">
        <v>21</v>
      </c>
      <c r="M56" s="43"/>
    </row>
    <row r="57" spans="1:13" s="37" customFormat="1" ht="47.25" customHeight="1" x14ac:dyDescent="0.25">
      <c r="A57" s="62">
        <v>1220</v>
      </c>
      <c r="B57" s="32" t="s">
        <v>86</v>
      </c>
      <c r="C57" s="66">
        <v>7312</v>
      </c>
      <c r="D57" s="35">
        <f>SUM(D58)</f>
        <v>0</v>
      </c>
      <c r="E57" s="35" t="s">
        <v>21</v>
      </c>
      <c r="F57" s="35">
        <f>SUM(F58)</f>
        <v>0</v>
      </c>
      <c r="G57" s="35">
        <f>SUM(G58)</f>
        <v>0</v>
      </c>
      <c r="H57" s="35" t="s">
        <v>21</v>
      </c>
      <c r="I57" s="35">
        <f>SUM(I58)</f>
        <v>0</v>
      </c>
      <c r="J57" s="35">
        <f>SUM(J58)</f>
        <v>0</v>
      </c>
      <c r="K57" s="35" t="s">
        <v>21</v>
      </c>
      <c r="L57" s="35">
        <f>SUM(L58)</f>
        <v>0</v>
      </c>
      <c r="M57" s="38"/>
    </row>
    <row r="58" spans="1:13" s="44" customFormat="1" ht="148.5" x14ac:dyDescent="0.25">
      <c r="A58" s="67">
        <v>1221</v>
      </c>
      <c r="B58" s="40" t="s">
        <v>87</v>
      </c>
      <c r="C58" s="65"/>
      <c r="D58" s="42">
        <f>SUM(E58:F58)</f>
        <v>0</v>
      </c>
      <c r="E58" s="42" t="s">
        <v>21</v>
      </c>
      <c r="F58" s="42">
        <v>0</v>
      </c>
      <c r="G58" s="42">
        <f>SUM(H58:I58)</f>
        <v>0</v>
      </c>
      <c r="H58" s="42" t="s">
        <v>21</v>
      </c>
      <c r="I58" s="42">
        <v>0</v>
      </c>
      <c r="J58" s="42">
        <f>SUM(K58:L58)</f>
        <v>0</v>
      </c>
      <c r="K58" s="42" t="s">
        <v>21</v>
      </c>
      <c r="L58" s="42">
        <v>0</v>
      </c>
      <c r="M58" s="43"/>
    </row>
    <row r="59" spans="1:13" s="37" customFormat="1" ht="60.75" customHeight="1" x14ac:dyDescent="0.25">
      <c r="A59" s="62">
        <v>1230</v>
      </c>
      <c r="B59" s="32" t="s">
        <v>88</v>
      </c>
      <c r="C59" s="66">
        <v>7321</v>
      </c>
      <c r="D59" s="35">
        <f>SUM(D60)</f>
        <v>0</v>
      </c>
      <c r="E59" s="35">
        <f>SUM(E60)</f>
        <v>0</v>
      </c>
      <c r="F59" s="35" t="s">
        <v>21</v>
      </c>
      <c r="G59" s="35">
        <f>SUM(G60)</f>
        <v>0</v>
      </c>
      <c r="H59" s="35">
        <f>SUM(H60)</f>
        <v>0</v>
      </c>
      <c r="I59" s="35" t="s">
        <v>21</v>
      </c>
      <c r="J59" s="35">
        <f>SUM(J60)</f>
        <v>0</v>
      </c>
      <c r="K59" s="35">
        <f>SUM(K60)</f>
        <v>0</v>
      </c>
      <c r="L59" s="35" t="s">
        <v>21</v>
      </c>
      <c r="M59" s="38"/>
    </row>
    <row r="60" spans="1:13" s="44" customFormat="1" ht="53.25" customHeight="1" x14ac:dyDescent="0.25">
      <c r="A60" s="63">
        <v>1231</v>
      </c>
      <c r="B60" s="40" t="s">
        <v>89</v>
      </c>
      <c r="C60" s="65"/>
      <c r="D60" s="42">
        <f>SUM(E60:F60)</f>
        <v>0</v>
      </c>
      <c r="E60" s="42">
        <v>0</v>
      </c>
      <c r="F60" s="42" t="s">
        <v>21</v>
      </c>
      <c r="G60" s="42">
        <f>SUM(H60:I60)</f>
        <v>0</v>
      </c>
      <c r="H60" s="42">
        <v>0</v>
      </c>
      <c r="I60" s="42" t="s">
        <v>21</v>
      </c>
      <c r="J60" s="42">
        <f>SUM(K60:L60)</f>
        <v>0</v>
      </c>
      <c r="K60" s="42">
        <v>0</v>
      </c>
      <c r="L60" s="42" t="s">
        <v>21</v>
      </c>
      <c r="M60" s="43"/>
    </row>
    <row r="61" spans="1:13" s="37" customFormat="1" ht="59.25" customHeight="1" x14ac:dyDescent="0.25">
      <c r="A61" s="62">
        <v>1240</v>
      </c>
      <c r="B61" s="68" t="s">
        <v>90</v>
      </c>
      <c r="C61" s="66">
        <v>7322</v>
      </c>
      <c r="D61" s="35">
        <f>SUM(D62)</f>
        <v>0</v>
      </c>
      <c r="E61" s="35" t="s">
        <v>21</v>
      </c>
      <c r="F61" s="35">
        <f>SUM(F62)</f>
        <v>0</v>
      </c>
      <c r="G61" s="35">
        <f>SUM(G62)</f>
        <v>0</v>
      </c>
      <c r="H61" s="35" t="s">
        <v>21</v>
      </c>
      <c r="I61" s="35">
        <f>SUM(I62)</f>
        <v>0</v>
      </c>
      <c r="J61" s="35">
        <f>SUM(J62)</f>
        <v>0</v>
      </c>
      <c r="K61" s="35" t="s">
        <v>21</v>
      </c>
      <c r="L61" s="35">
        <f>SUM(L62)</f>
        <v>0</v>
      </c>
      <c r="M61" s="38"/>
    </row>
    <row r="62" spans="1:13" s="44" customFormat="1" ht="63" customHeight="1" x14ac:dyDescent="0.25">
      <c r="A62" s="63">
        <v>1241</v>
      </c>
      <c r="B62" s="40" t="s">
        <v>91</v>
      </c>
      <c r="C62" s="65"/>
      <c r="D62" s="42">
        <f>SUM(E62:F62)</f>
        <v>0</v>
      </c>
      <c r="E62" s="42" t="s">
        <v>21</v>
      </c>
      <c r="F62" s="42">
        <v>0</v>
      </c>
      <c r="G62" s="42">
        <f>SUM(H62:I62)</f>
        <v>0</v>
      </c>
      <c r="H62" s="42" t="s">
        <v>21</v>
      </c>
      <c r="I62" s="42">
        <v>0</v>
      </c>
      <c r="J62" s="42">
        <f>SUM(K62:L62)</f>
        <v>0</v>
      </c>
      <c r="K62" s="42" t="s">
        <v>21</v>
      </c>
      <c r="L62" s="42">
        <v>0</v>
      </c>
      <c r="M62" s="43"/>
    </row>
    <row r="63" spans="1:13" s="37" customFormat="1" ht="74.25" customHeight="1" x14ac:dyDescent="0.25">
      <c r="A63" s="62">
        <v>1250</v>
      </c>
      <c r="B63" s="32" t="s">
        <v>92</v>
      </c>
      <c r="C63" s="33">
        <v>7331</v>
      </c>
      <c r="D63" s="34">
        <f>SUM(D64,D65,D68,D69)</f>
        <v>3261909.9</v>
      </c>
      <c r="E63" s="34">
        <f>SUM(E64,E65,E68,E69)</f>
        <v>3261909.9</v>
      </c>
      <c r="F63" s="35" t="s">
        <v>21</v>
      </c>
      <c r="G63" s="34">
        <f>SUM(G64,G65,G68,G69)</f>
        <v>3268437.3</v>
      </c>
      <c r="H63" s="34">
        <f>SUM(H64,H65,H68,H69)</f>
        <v>3268437.3</v>
      </c>
      <c r="I63" s="35" t="s">
        <v>21</v>
      </c>
      <c r="J63" s="34">
        <f>SUM(J64,J65,J68,J69)</f>
        <v>2446873</v>
      </c>
      <c r="K63" s="34">
        <f>SUM(K64,K65,K68,K69)</f>
        <v>2446873</v>
      </c>
      <c r="L63" s="35" t="s">
        <v>21</v>
      </c>
      <c r="M63" s="38">
        <f t="shared" ref="M63:M95" si="8">J63/G63*100</f>
        <v>74.863697094632968</v>
      </c>
    </row>
    <row r="64" spans="1:13" s="44" customFormat="1" ht="67.5" x14ac:dyDescent="0.25">
      <c r="A64" s="63">
        <v>1251</v>
      </c>
      <c r="B64" s="40" t="s">
        <v>93</v>
      </c>
      <c r="C64" s="41"/>
      <c r="D64" s="42">
        <f>SUM(E64:F64)</f>
        <v>3256027</v>
      </c>
      <c r="E64" s="42">
        <v>3256027</v>
      </c>
      <c r="F64" s="42" t="s">
        <v>21</v>
      </c>
      <c r="G64" s="42">
        <f t="shared" ref="G64:G69" si="9">SUM(H64:I64)</f>
        <v>3256027</v>
      </c>
      <c r="H64" s="42">
        <v>3256027</v>
      </c>
      <c r="I64" s="42" t="s">
        <v>21</v>
      </c>
      <c r="J64" s="42">
        <f t="shared" ref="J64:J69" si="10">SUM(K64:L64)</f>
        <v>2442019.6</v>
      </c>
      <c r="K64" s="42">
        <v>2442019.6</v>
      </c>
      <c r="L64" s="42" t="s">
        <v>21</v>
      </c>
      <c r="M64" s="38">
        <f t="shared" si="8"/>
        <v>74.999980037020578</v>
      </c>
    </row>
    <row r="65" spans="1:13" s="44" customFormat="1" ht="33.75" customHeight="1" x14ac:dyDescent="0.25">
      <c r="A65" s="63">
        <v>1252</v>
      </c>
      <c r="B65" s="40" t="s">
        <v>94</v>
      </c>
      <c r="C65" s="41"/>
      <c r="D65" s="42">
        <f>SUM(D66:D67)</f>
        <v>0</v>
      </c>
      <c r="E65" s="42">
        <f>SUM(E66:E67)</f>
        <v>0</v>
      </c>
      <c r="F65" s="42" t="s">
        <v>21</v>
      </c>
      <c r="G65" s="42">
        <f>SUM(G66:G67)</f>
        <v>0</v>
      </c>
      <c r="H65" s="42">
        <f>SUM(H66:H67)</f>
        <v>0</v>
      </c>
      <c r="I65" s="42" t="s">
        <v>21</v>
      </c>
      <c r="J65" s="42">
        <f>SUM(J66:J67)</f>
        <v>0</v>
      </c>
      <c r="K65" s="42">
        <f>SUM(K66:K67)</f>
        <v>0</v>
      </c>
      <c r="L65" s="42" t="s">
        <v>21</v>
      </c>
      <c r="M65" s="38"/>
    </row>
    <row r="66" spans="1:13" s="44" customFormat="1" ht="57" customHeight="1" x14ac:dyDescent="0.25">
      <c r="A66" s="63">
        <v>1253</v>
      </c>
      <c r="B66" s="57" t="s">
        <v>95</v>
      </c>
      <c r="C66" s="41"/>
      <c r="D66" s="42">
        <f>SUM(E66:F66)</f>
        <v>0</v>
      </c>
      <c r="E66" s="42">
        <v>0</v>
      </c>
      <c r="F66" s="42" t="s">
        <v>21</v>
      </c>
      <c r="G66" s="42">
        <f>SUM(H66:I66)</f>
        <v>0</v>
      </c>
      <c r="H66" s="42">
        <v>0</v>
      </c>
      <c r="I66" s="42" t="s">
        <v>21</v>
      </c>
      <c r="J66" s="42">
        <f>SUM(K66:L66)</f>
        <v>0</v>
      </c>
      <c r="K66" s="42">
        <v>0</v>
      </c>
      <c r="L66" s="42" t="s">
        <v>21</v>
      </c>
      <c r="M66" s="38"/>
    </row>
    <row r="67" spans="1:13" s="44" customFormat="1" ht="19.5" customHeight="1" x14ac:dyDescent="0.25">
      <c r="A67" s="63">
        <v>1254</v>
      </c>
      <c r="B67" s="57" t="s">
        <v>96</v>
      </c>
      <c r="C67" s="65"/>
      <c r="D67" s="42">
        <f>SUM(E67:F67)</f>
        <v>0</v>
      </c>
      <c r="E67" s="42">
        <v>0</v>
      </c>
      <c r="F67" s="42" t="s">
        <v>21</v>
      </c>
      <c r="G67" s="42">
        <f>SUM(H67:I67)</f>
        <v>0</v>
      </c>
      <c r="H67" s="42">
        <v>0</v>
      </c>
      <c r="I67" s="42" t="s">
        <v>21</v>
      </c>
      <c r="J67" s="42">
        <f>SUM(K67:L67)</f>
        <v>0</v>
      </c>
      <c r="K67" s="42">
        <v>0</v>
      </c>
      <c r="L67" s="42" t="s">
        <v>21</v>
      </c>
      <c r="M67" s="38"/>
    </row>
    <row r="68" spans="1:13" s="44" customFormat="1" ht="33" customHeight="1" x14ac:dyDescent="0.25">
      <c r="A68" s="63">
        <v>1255</v>
      </c>
      <c r="B68" s="40" t="s">
        <v>97</v>
      </c>
      <c r="C68" s="41"/>
      <c r="D68" s="42">
        <f>SUM(E68:F68)</f>
        <v>5882.9</v>
      </c>
      <c r="E68" s="42">
        <v>5882.9</v>
      </c>
      <c r="F68" s="42" t="s">
        <v>21</v>
      </c>
      <c r="G68" s="42">
        <f t="shared" si="9"/>
        <v>12410.3</v>
      </c>
      <c r="H68" s="42">
        <v>12410.3</v>
      </c>
      <c r="I68" s="42" t="s">
        <v>21</v>
      </c>
      <c r="J68" s="42">
        <f t="shared" si="10"/>
        <v>4853.3999999999996</v>
      </c>
      <c r="K68" s="42">
        <v>4853.3999999999996</v>
      </c>
      <c r="L68" s="42" t="s">
        <v>21</v>
      </c>
      <c r="M68" s="38">
        <f t="shared" si="8"/>
        <v>39.107837844371204</v>
      </c>
    </row>
    <row r="69" spans="1:13" s="44" customFormat="1" ht="40.5" customHeight="1" x14ac:dyDescent="0.25">
      <c r="A69" s="63">
        <v>1256</v>
      </c>
      <c r="B69" s="40" t="s">
        <v>98</v>
      </c>
      <c r="C69" s="41"/>
      <c r="D69" s="42">
        <f>SUM(E69:F69)</f>
        <v>0</v>
      </c>
      <c r="E69" s="42">
        <v>0</v>
      </c>
      <c r="F69" s="42" t="s">
        <v>21</v>
      </c>
      <c r="G69" s="42">
        <f t="shared" si="9"/>
        <v>0</v>
      </c>
      <c r="H69" s="42">
        <v>0</v>
      </c>
      <c r="I69" s="42" t="s">
        <v>21</v>
      </c>
      <c r="J69" s="42">
        <f t="shared" si="10"/>
        <v>0</v>
      </c>
      <c r="K69" s="42">
        <v>0</v>
      </c>
      <c r="L69" s="42" t="s">
        <v>21</v>
      </c>
      <c r="M69" s="38"/>
    </row>
    <row r="70" spans="1:13" s="37" customFormat="1" ht="58.5" customHeight="1" x14ac:dyDescent="0.25">
      <c r="A70" s="62">
        <v>1260</v>
      </c>
      <c r="B70" s="32" t="s">
        <v>99</v>
      </c>
      <c r="C70" s="33">
        <v>7332</v>
      </c>
      <c r="D70" s="34">
        <f>SUM(D71:D72)</f>
        <v>1780000</v>
      </c>
      <c r="E70" s="35" t="s">
        <v>21</v>
      </c>
      <c r="F70" s="34">
        <f>SUM(F71:F72)</f>
        <v>1780000</v>
      </c>
      <c r="G70" s="34">
        <f>SUM(G71:G72)</f>
        <v>1780000</v>
      </c>
      <c r="H70" s="35" t="s">
        <v>21</v>
      </c>
      <c r="I70" s="34">
        <f>SUM(I71:I72)</f>
        <v>1780000</v>
      </c>
      <c r="J70" s="34">
        <f>SUM(J71:J72)</f>
        <v>1403624.027</v>
      </c>
      <c r="K70" s="35" t="s">
        <v>21</v>
      </c>
      <c r="L70" s="34">
        <f>SUM(L71:L72)</f>
        <v>1403624.027</v>
      </c>
      <c r="M70" s="38">
        <f t="shared" si="8"/>
        <v>78.855282415730329</v>
      </c>
    </row>
    <row r="71" spans="1:13" s="44" customFormat="1" ht="81" x14ac:dyDescent="0.25">
      <c r="A71" s="63">
        <v>1261</v>
      </c>
      <c r="B71" s="40" t="s">
        <v>100</v>
      </c>
      <c r="C71" s="65"/>
      <c r="D71" s="42">
        <f>SUM(E71:F71)</f>
        <v>1780000</v>
      </c>
      <c r="E71" s="42" t="s">
        <v>21</v>
      </c>
      <c r="F71" s="42">
        <v>1780000</v>
      </c>
      <c r="G71" s="42">
        <f>SUM(H71:I71)</f>
        <v>1780000</v>
      </c>
      <c r="H71" s="42" t="s">
        <v>21</v>
      </c>
      <c r="I71" s="42">
        <v>1780000</v>
      </c>
      <c r="J71" s="42">
        <f>SUM(K71:L71)</f>
        <v>1403624.027</v>
      </c>
      <c r="K71" s="42" t="s">
        <v>21</v>
      </c>
      <c r="L71" s="42">
        <v>1403624.027</v>
      </c>
      <c r="M71" s="38">
        <f t="shared" si="8"/>
        <v>78.855282415730329</v>
      </c>
    </row>
    <row r="72" spans="1:13" s="44" customFormat="1" ht="42" customHeight="1" x14ac:dyDescent="0.25">
      <c r="A72" s="63">
        <v>1262</v>
      </c>
      <c r="B72" s="40" t="s">
        <v>101</v>
      </c>
      <c r="C72" s="65"/>
      <c r="D72" s="42">
        <f>SUM(E72:F72)</f>
        <v>0</v>
      </c>
      <c r="E72" s="42" t="s">
        <v>21</v>
      </c>
      <c r="F72" s="42">
        <v>0</v>
      </c>
      <c r="G72" s="42">
        <f>SUM(H72:I72)</f>
        <v>0</v>
      </c>
      <c r="H72" s="42" t="s">
        <v>21</v>
      </c>
      <c r="I72" s="42">
        <v>0</v>
      </c>
      <c r="J72" s="42">
        <f>SUM(K72:L72)</f>
        <v>0</v>
      </c>
      <c r="K72" s="42" t="s">
        <v>21</v>
      </c>
      <c r="L72" s="42">
        <v>0</v>
      </c>
      <c r="M72" s="38"/>
    </row>
    <row r="73" spans="1:13" s="37" customFormat="1" ht="56.25" customHeight="1" x14ac:dyDescent="0.25">
      <c r="A73" s="31" t="s">
        <v>102</v>
      </c>
      <c r="B73" s="68" t="s">
        <v>103</v>
      </c>
      <c r="C73" s="33">
        <v>7400</v>
      </c>
      <c r="D73" s="34">
        <f t="shared" ref="D73:L73" si="11">SUM(D74,D76,D78,D83,D87,D111,D114,D117,D120)</f>
        <v>583588</v>
      </c>
      <c r="E73" s="34">
        <f t="shared" si="11"/>
        <v>583588</v>
      </c>
      <c r="F73" s="34">
        <f t="shared" si="11"/>
        <v>0</v>
      </c>
      <c r="G73" s="34">
        <f t="shared" si="11"/>
        <v>583588</v>
      </c>
      <c r="H73" s="34">
        <f t="shared" si="11"/>
        <v>583588</v>
      </c>
      <c r="I73" s="34">
        <f t="shared" si="11"/>
        <v>995000</v>
      </c>
      <c r="J73" s="34">
        <f t="shared" si="11"/>
        <v>391985.22870000004</v>
      </c>
      <c r="K73" s="34">
        <f t="shared" si="11"/>
        <v>391985.22870000004</v>
      </c>
      <c r="L73" s="34">
        <f t="shared" si="11"/>
        <v>855500</v>
      </c>
      <c r="M73" s="38">
        <f t="shared" si="8"/>
        <v>67.168144084525395</v>
      </c>
    </row>
    <row r="74" spans="1:13" s="37" customFormat="1" ht="32.25" customHeight="1" x14ac:dyDescent="0.25">
      <c r="A74" s="31" t="s">
        <v>104</v>
      </c>
      <c r="B74" s="32" t="s">
        <v>105</v>
      </c>
      <c r="C74" s="33">
        <v>7411</v>
      </c>
      <c r="D74" s="34">
        <f>SUM(D75)</f>
        <v>0</v>
      </c>
      <c r="E74" s="35" t="s">
        <v>21</v>
      </c>
      <c r="F74" s="34">
        <f>SUM(F75)</f>
        <v>0</v>
      </c>
      <c r="G74" s="34">
        <f>SUM(G75)</f>
        <v>0</v>
      </c>
      <c r="H74" s="35" t="s">
        <v>21</v>
      </c>
      <c r="I74" s="34">
        <f>SUM(I75)</f>
        <v>0</v>
      </c>
      <c r="J74" s="34">
        <f>SUM(J75)</f>
        <v>0</v>
      </c>
      <c r="K74" s="35" t="s">
        <v>21</v>
      </c>
      <c r="L74" s="34">
        <f>SUM(L75)</f>
        <v>0</v>
      </c>
      <c r="M74" s="38"/>
    </row>
    <row r="75" spans="1:13" s="44" customFormat="1" ht="65.25" customHeight="1" x14ac:dyDescent="0.25">
      <c r="A75" s="39" t="s">
        <v>106</v>
      </c>
      <c r="B75" s="40" t="s">
        <v>107</v>
      </c>
      <c r="C75" s="65"/>
      <c r="D75" s="42">
        <f t="shared" ref="D75:D82" si="12">SUM(E75:F75)</f>
        <v>0</v>
      </c>
      <c r="E75" s="42" t="s">
        <v>21</v>
      </c>
      <c r="F75" s="42">
        <v>0</v>
      </c>
      <c r="G75" s="42">
        <f>SUM(H75:I75)</f>
        <v>0</v>
      </c>
      <c r="H75" s="42" t="s">
        <v>21</v>
      </c>
      <c r="I75" s="42">
        <v>0</v>
      </c>
      <c r="J75" s="42">
        <f>SUM(K75:L75)</f>
        <v>0</v>
      </c>
      <c r="K75" s="42" t="s">
        <v>21</v>
      </c>
      <c r="L75" s="42">
        <v>0</v>
      </c>
      <c r="M75" s="38"/>
    </row>
    <row r="76" spans="1:13" s="37" customFormat="1" ht="31.5" customHeight="1" x14ac:dyDescent="0.25">
      <c r="A76" s="31" t="s">
        <v>108</v>
      </c>
      <c r="B76" s="32" t="s">
        <v>109</v>
      </c>
      <c r="C76" s="33">
        <v>7412</v>
      </c>
      <c r="D76" s="34">
        <f>SUM(D77)</f>
        <v>0</v>
      </c>
      <c r="E76" s="34">
        <f>SUM(E77)</f>
        <v>0</v>
      </c>
      <c r="F76" s="35" t="s">
        <v>21</v>
      </c>
      <c r="G76" s="34">
        <f>SUM(G77)</f>
        <v>0</v>
      </c>
      <c r="H76" s="34">
        <f>SUM(H77)</f>
        <v>0</v>
      </c>
      <c r="I76" s="35" t="s">
        <v>21</v>
      </c>
      <c r="J76" s="34">
        <f>SUM(J77)</f>
        <v>0</v>
      </c>
      <c r="K76" s="34">
        <f>SUM(K77)</f>
        <v>0</v>
      </c>
      <c r="L76" s="35" t="s">
        <v>21</v>
      </c>
      <c r="M76" s="38"/>
    </row>
    <row r="77" spans="1:13" s="44" customFormat="1" ht="50.25" customHeight="1" x14ac:dyDescent="0.25">
      <c r="A77" s="39" t="s">
        <v>110</v>
      </c>
      <c r="B77" s="40" t="s">
        <v>111</v>
      </c>
      <c r="C77" s="65"/>
      <c r="D77" s="42">
        <f t="shared" si="12"/>
        <v>0</v>
      </c>
      <c r="E77" s="42">
        <v>0</v>
      </c>
      <c r="F77" s="42" t="s">
        <v>21</v>
      </c>
      <c r="G77" s="42">
        <f>SUM(H77:I77)</f>
        <v>0</v>
      </c>
      <c r="H77" s="42">
        <v>0</v>
      </c>
      <c r="I77" s="42" t="s">
        <v>21</v>
      </c>
      <c r="J77" s="42">
        <f>SUM(K77:L77)</f>
        <v>0</v>
      </c>
      <c r="K77" s="42">
        <v>0</v>
      </c>
      <c r="L77" s="42" t="s">
        <v>21</v>
      </c>
      <c r="M77" s="38"/>
    </row>
    <row r="78" spans="1:13" s="37" customFormat="1" ht="48" customHeight="1" x14ac:dyDescent="0.25">
      <c r="A78" s="31" t="s">
        <v>112</v>
      </c>
      <c r="B78" s="32" t="s">
        <v>113</v>
      </c>
      <c r="C78" s="33">
        <v>7415</v>
      </c>
      <c r="D78" s="34">
        <f>SUM(D79:D82)</f>
        <v>67200</v>
      </c>
      <c r="E78" s="34">
        <f>SUM(E79:E82)</f>
        <v>67200</v>
      </c>
      <c r="F78" s="35" t="s">
        <v>21</v>
      </c>
      <c r="G78" s="34">
        <f>SUM(G79:G82)</f>
        <v>67200</v>
      </c>
      <c r="H78" s="34">
        <f>SUM(H79:H82)</f>
        <v>67200</v>
      </c>
      <c r="I78" s="35" t="s">
        <v>21</v>
      </c>
      <c r="J78" s="34">
        <f>SUM(J79:J82)</f>
        <v>45203.798999999999</v>
      </c>
      <c r="K78" s="34">
        <f>SUM(K79:K82)</f>
        <v>45203.798999999999</v>
      </c>
      <c r="L78" s="35" t="s">
        <v>21</v>
      </c>
      <c r="M78" s="38">
        <f t="shared" si="8"/>
        <v>67.267558035714288</v>
      </c>
    </row>
    <row r="79" spans="1:13" s="44" customFormat="1" ht="31.5" customHeight="1" x14ac:dyDescent="0.25">
      <c r="A79" s="39" t="s">
        <v>114</v>
      </c>
      <c r="B79" s="40" t="s">
        <v>115</v>
      </c>
      <c r="C79" s="65"/>
      <c r="D79" s="42">
        <f t="shared" si="12"/>
        <v>39677.800000000003</v>
      </c>
      <c r="E79" s="42">
        <v>39677.800000000003</v>
      </c>
      <c r="F79" s="42" t="s">
        <v>21</v>
      </c>
      <c r="G79" s="42">
        <f>SUM(H79:I79)</f>
        <v>39677.800000000003</v>
      </c>
      <c r="H79" s="42">
        <v>39677.800000000003</v>
      </c>
      <c r="I79" s="42" t="s">
        <v>21</v>
      </c>
      <c r="J79" s="42">
        <f>SUM(K79:L79)</f>
        <v>10956.478999999999</v>
      </c>
      <c r="K79" s="42">
        <v>10956.478999999999</v>
      </c>
      <c r="L79" s="42" t="s">
        <v>21</v>
      </c>
      <c r="M79" s="38">
        <f t="shared" si="8"/>
        <v>27.613625251400027</v>
      </c>
    </row>
    <row r="80" spans="1:13" s="44" customFormat="1" ht="49.5" customHeight="1" x14ac:dyDescent="0.25">
      <c r="A80" s="39" t="s">
        <v>116</v>
      </c>
      <c r="B80" s="40" t="s">
        <v>117</v>
      </c>
      <c r="C80" s="65"/>
      <c r="D80" s="42">
        <f t="shared" si="12"/>
        <v>3700</v>
      </c>
      <c r="E80" s="42">
        <v>3700</v>
      </c>
      <c r="F80" s="42" t="s">
        <v>21</v>
      </c>
      <c r="G80" s="42">
        <f>SUM(H80:I80)</f>
        <v>3700</v>
      </c>
      <c r="H80" s="42">
        <v>3700</v>
      </c>
      <c r="I80" s="42" t="s">
        <v>21</v>
      </c>
      <c r="J80" s="42">
        <f>SUM(K80:L80)</f>
        <v>10197.1</v>
      </c>
      <c r="K80" s="42">
        <v>10197.1</v>
      </c>
      <c r="L80" s="42" t="s">
        <v>21</v>
      </c>
      <c r="M80" s="38">
        <f t="shared" si="8"/>
        <v>275.5972972972973</v>
      </c>
    </row>
    <row r="81" spans="1:13" s="44" customFormat="1" ht="63.75" customHeight="1" x14ac:dyDescent="0.25">
      <c r="A81" s="39" t="s">
        <v>118</v>
      </c>
      <c r="B81" s="40" t="s">
        <v>119</v>
      </c>
      <c r="C81" s="65"/>
      <c r="D81" s="42">
        <f t="shared" si="12"/>
        <v>0</v>
      </c>
      <c r="E81" s="42">
        <v>0</v>
      </c>
      <c r="F81" s="42" t="s">
        <v>21</v>
      </c>
      <c r="G81" s="42">
        <f>SUM(H81:I81)</f>
        <v>0</v>
      </c>
      <c r="H81" s="42">
        <v>0</v>
      </c>
      <c r="I81" s="42" t="s">
        <v>21</v>
      </c>
      <c r="J81" s="42">
        <f>SUM(K81:L81)</f>
        <v>0</v>
      </c>
      <c r="K81" s="42">
        <v>0</v>
      </c>
      <c r="L81" s="42" t="s">
        <v>21</v>
      </c>
      <c r="M81" s="38"/>
    </row>
    <row r="82" spans="1:13" s="44" customFormat="1" ht="29.25" customHeight="1" x14ac:dyDescent="0.25">
      <c r="A82" s="59" t="s">
        <v>120</v>
      </c>
      <c r="B82" s="40" t="s">
        <v>121</v>
      </c>
      <c r="C82" s="65"/>
      <c r="D82" s="42">
        <f t="shared" si="12"/>
        <v>23822.2</v>
      </c>
      <c r="E82" s="42">
        <v>23822.2</v>
      </c>
      <c r="F82" s="42" t="s">
        <v>21</v>
      </c>
      <c r="G82" s="42">
        <f>SUM(H82:I82)</f>
        <v>23822.2</v>
      </c>
      <c r="H82" s="42">
        <v>23822.2</v>
      </c>
      <c r="I82" s="42" t="s">
        <v>21</v>
      </c>
      <c r="J82" s="42">
        <f>SUM(K82:L82)</f>
        <v>24050.22</v>
      </c>
      <c r="K82" s="42">
        <v>24050.22</v>
      </c>
      <c r="L82" s="42" t="s">
        <v>21</v>
      </c>
      <c r="M82" s="38">
        <f t="shared" si="8"/>
        <v>100.95717440034926</v>
      </c>
    </row>
    <row r="83" spans="1:13" s="37" customFormat="1" ht="74.25" customHeight="1" x14ac:dyDescent="0.25">
      <c r="A83" s="31" t="s">
        <v>122</v>
      </c>
      <c r="B83" s="32" t="s">
        <v>123</v>
      </c>
      <c r="C83" s="33">
        <v>7421</v>
      </c>
      <c r="D83" s="34">
        <f>SUM(D84:D86)</f>
        <v>50997</v>
      </c>
      <c r="E83" s="34">
        <f>SUM(E84:E86)</f>
        <v>50997</v>
      </c>
      <c r="F83" s="35" t="s">
        <v>21</v>
      </c>
      <c r="G83" s="34">
        <f>SUM(G84:G86)</f>
        <v>209461</v>
      </c>
      <c r="H83" s="34">
        <f>SUM(H84:H86)</f>
        <v>209461</v>
      </c>
      <c r="I83" s="35" t="s">
        <v>21</v>
      </c>
      <c r="J83" s="34">
        <f>SUM(J84:J86)</f>
        <v>129344.538</v>
      </c>
      <c r="K83" s="34">
        <f>SUM(K84:K86)</f>
        <v>129344.538</v>
      </c>
      <c r="L83" s="35" t="s">
        <v>21</v>
      </c>
      <c r="M83" s="38">
        <f t="shared" si="8"/>
        <v>61.75113171425707</v>
      </c>
    </row>
    <row r="84" spans="1:13" s="44" customFormat="1" ht="189" x14ac:dyDescent="0.25">
      <c r="A84" s="39" t="s">
        <v>124</v>
      </c>
      <c r="B84" s="40" t="s">
        <v>125</v>
      </c>
      <c r="C84" s="65"/>
      <c r="D84" s="42">
        <f>SUM(E84:F84)</f>
        <v>0</v>
      </c>
      <c r="E84" s="42">
        <v>0</v>
      </c>
      <c r="F84" s="42" t="s">
        <v>21</v>
      </c>
      <c r="G84" s="42">
        <f>SUM(H84:I84)</f>
        <v>0</v>
      </c>
      <c r="H84" s="42">
        <v>0</v>
      </c>
      <c r="I84" s="42" t="s">
        <v>21</v>
      </c>
      <c r="J84" s="42">
        <f>SUM(K84:L84)</f>
        <v>0</v>
      </c>
      <c r="K84" s="42">
        <v>0</v>
      </c>
      <c r="L84" s="42" t="s">
        <v>21</v>
      </c>
      <c r="M84" s="38"/>
    </row>
    <row r="85" spans="1:13" s="37" customFormat="1" ht="148.5" x14ac:dyDescent="0.25">
      <c r="A85" s="39" t="s">
        <v>126</v>
      </c>
      <c r="B85" s="40" t="s">
        <v>127</v>
      </c>
      <c r="C85" s="41"/>
      <c r="D85" s="42">
        <f>SUM(E85:F85)</f>
        <v>5997</v>
      </c>
      <c r="E85" s="42">
        <v>5997</v>
      </c>
      <c r="F85" s="42" t="s">
        <v>21</v>
      </c>
      <c r="G85" s="42">
        <f>SUM(H85:I85)</f>
        <v>5997</v>
      </c>
      <c r="H85" s="42">
        <v>5997</v>
      </c>
      <c r="I85" s="42" t="s">
        <v>21</v>
      </c>
      <c r="J85" s="42">
        <f>SUM(K85:L85)</f>
        <v>4057.3180000000002</v>
      </c>
      <c r="K85" s="42">
        <v>4057.3180000000002</v>
      </c>
      <c r="L85" s="42" t="s">
        <v>21</v>
      </c>
      <c r="M85" s="38">
        <f t="shared" si="8"/>
        <v>67.655794563948646</v>
      </c>
    </row>
    <row r="86" spans="1:13" s="37" customFormat="1" ht="66.75" customHeight="1" x14ac:dyDescent="0.25">
      <c r="A86" s="59" t="s">
        <v>128</v>
      </c>
      <c r="B86" s="40" t="s">
        <v>129</v>
      </c>
      <c r="C86" s="41"/>
      <c r="D86" s="42">
        <f>SUM(E86:F86)</f>
        <v>45000</v>
      </c>
      <c r="E86" s="42">
        <v>45000</v>
      </c>
      <c r="F86" s="42" t="s">
        <v>21</v>
      </c>
      <c r="G86" s="42">
        <f>SUM(H86:I86)</f>
        <v>203464</v>
      </c>
      <c r="H86" s="42">
        <v>203464</v>
      </c>
      <c r="I86" s="42" t="s">
        <v>21</v>
      </c>
      <c r="J86" s="42">
        <f>SUM(K86:L86)</f>
        <v>125287.22</v>
      </c>
      <c r="K86" s="42">
        <v>125287.22</v>
      </c>
      <c r="L86" s="42" t="s">
        <v>21</v>
      </c>
      <c r="M86" s="38">
        <f t="shared" si="8"/>
        <v>61.57709471945897</v>
      </c>
    </row>
    <row r="87" spans="1:13" s="37" customFormat="1" ht="47.25" customHeight="1" x14ac:dyDescent="0.25">
      <c r="A87" s="31" t="s">
        <v>130</v>
      </c>
      <c r="B87" s="32" t="s">
        <v>131</v>
      </c>
      <c r="C87" s="33">
        <v>7422</v>
      </c>
      <c r="D87" s="34">
        <f>SUM(D88,D109,D110)</f>
        <v>457391</v>
      </c>
      <c r="E87" s="34">
        <f>SUM(E88,E109,E110)</f>
        <v>457391</v>
      </c>
      <c r="F87" s="35" t="s">
        <v>21</v>
      </c>
      <c r="G87" s="34">
        <f>SUM(G88,G109,G110)</f>
        <v>298927</v>
      </c>
      <c r="H87" s="34">
        <f>SUM(H88,H109,H110)</f>
        <v>298927</v>
      </c>
      <c r="I87" s="35" t="s">
        <v>21</v>
      </c>
      <c r="J87" s="34">
        <f>SUM(J88,J109,J110)</f>
        <v>209071.6085</v>
      </c>
      <c r="K87" s="34">
        <f>SUM(K88,K109,K110)</f>
        <v>209071.6085</v>
      </c>
      <c r="L87" s="35" t="s">
        <v>21</v>
      </c>
      <c r="M87" s="38">
        <f t="shared" si="8"/>
        <v>69.94069070375042</v>
      </c>
    </row>
    <row r="88" spans="1:13" s="37" customFormat="1" ht="97.5" customHeight="1" x14ac:dyDescent="0.25">
      <c r="A88" s="39" t="s">
        <v>132</v>
      </c>
      <c r="B88" s="69" t="s">
        <v>133</v>
      </c>
      <c r="C88" s="32"/>
      <c r="D88" s="70">
        <f>SUM(D89:D108)</f>
        <v>446391</v>
      </c>
      <c r="E88" s="70">
        <f>SUM(E89:E108)</f>
        <v>446391</v>
      </c>
      <c r="F88" s="42" t="s">
        <v>21</v>
      </c>
      <c r="G88" s="70">
        <f>SUM(G89:G108)</f>
        <v>287927</v>
      </c>
      <c r="H88" s="70">
        <f>SUM(H89:H108)</f>
        <v>287927</v>
      </c>
      <c r="I88" s="42" t="s">
        <v>21</v>
      </c>
      <c r="J88" s="70">
        <f>SUM(J89:J108)</f>
        <v>179905.8665</v>
      </c>
      <c r="K88" s="70">
        <f>SUM(K89:K108)</f>
        <v>179905.8665</v>
      </c>
      <c r="L88" s="42" t="s">
        <v>21</v>
      </c>
      <c r="M88" s="38">
        <f t="shared" si="8"/>
        <v>62.483152500460193</v>
      </c>
    </row>
    <row r="89" spans="1:13" s="37" customFormat="1" ht="82.5" customHeight="1" x14ac:dyDescent="0.25">
      <c r="A89" s="39" t="s">
        <v>134</v>
      </c>
      <c r="B89" s="40" t="s">
        <v>135</v>
      </c>
      <c r="C89" s="32"/>
      <c r="D89" s="42">
        <f>SUM(E89:F89)</f>
        <v>2200</v>
      </c>
      <c r="E89" s="70">
        <v>2200</v>
      </c>
      <c r="F89" s="42" t="s">
        <v>21</v>
      </c>
      <c r="G89" s="42">
        <f t="shared" ref="G89:G110" si="13">SUM(H89:I89)</f>
        <v>2200</v>
      </c>
      <c r="H89" s="70">
        <v>2200</v>
      </c>
      <c r="I89" s="42" t="s">
        <v>21</v>
      </c>
      <c r="J89" s="42">
        <f>SUM(K89:L89)</f>
        <v>2181</v>
      </c>
      <c r="K89" s="70">
        <v>2181</v>
      </c>
      <c r="L89" s="42" t="s">
        <v>21</v>
      </c>
      <c r="M89" s="38">
        <f t="shared" si="8"/>
        <v>99.13636363636364</v>
      </c>
    </row>
    <row r="90" spans="1:13" s="37" customFormat="1" ht="129" customHeight="1" x14ac:dyDescent="0.25">
      <c r="A90" s="39" t="s">
        <v>136</v>
      </c>
      <c r="B90" s="40" t="s">
        <v>137</v>
      </c>
      <c r="C90" s="32"/>
      <c r="D90" s="42">
        <f>SUM(E90:F90)</f>
        <v>0</v>
      </c>
      <c r="E90" s="70">
        <v>0</v>
      </c>
      <c r="F90" s="42" t="s">
        <v>21</v>
      </c>
      <c r="G90" s="42">
        <f t="shared" si="13"/>
        <v>0</v>
      </c>
      <c r="H90" s="70">
        <v>0</v>
      </c>
      <c r="I90" s="42" t="s">
        <v>21</v>
      </c>
      <c r="J90" s="42">
        <f t="shared" ref="J90:J108" si="14">SUM(K90:L90)</f>
        <v>0</v>
      </c>
      <c r="K90" s="70">
        <v>0</v>
      </c>
      <c r="L90" s="42" t="s">
        <v>21</v>
      </c>
      <c r="M90" s="38"/>
    </row>
    <row r="91" spans="1:13" s="37" customFormat="1" ht="53.25" customHeight="1" x14ac:dyDescent="0.25">
      <c r="A91" s="39" t="s">
        <v>138</v>
      </c>
      <c r="B91" s="40" t="s">
        <v>139</v>
      </c>
      <c r="C91" s="32"/>
      <c r="D91" s="42">
        <f>SUM(E91:F91)</f>
        <v>1500</v>
      </c>
      <c r="E91" s="70">
        <v>1500</v>
      </c>
      <c r="F91" s="42" t="s">
        <v>21</v>
      </c>
      <c r="G91" s="42">
        <f t="shared" si="13"/>
        <v>1500</v>
      </c>
      <c r="H91" s="70">
        <v>1500</v>
      </c>
      <c r="I91" s="42" t="s">
        <v>21</v>
      </c>
      <c r="J91" s="42">
        <f t="shared" si="14"/>
        <v>1325</v>
      </c>
      <c r="K91" s="70">
        <v>1325</v>
      </c>
      <c r="L91" s="42" t="s">
        <v>21</v>
      </c>
      <c r="M91" s="38">
        <f t="shared" si="8"/>
        <v>88.333333333333329</v>
      </c>
    </row>
    <row r="92" spans="1:13" s="37" customFormat="1" ht="75" customHeight="1" x14ac:dyDescent="0.25">
      <c r="A92" s="39" t="s">
        <v>140</v>
      </c>
      <c r="B92" s="40" t="s">
        <v>141</v>
      </c>
      <c r="C92" s="32"/>
      <c r="D92" s="42">
        <f>SUM(E92:F92)</f>
        <v>0</v>
      </c>
      <c r="E92" s="70">
        <v>0</v>
      </c>
      <c r="F92" s="42" t="s">
        <v>21</v>
      </c>
      <c r="G92" s="42">
        <f t="shared" si="13"/>
        <v>0</v>
      </c>
      <c r="H92" s="70">
        <v>0</v>
      </c>
      <c r="I92" s="42" t="s">
        <v>21</v>
      </c>
      <c r="J92" s="42">
        <f t="shared" si="14"/>
        <v>80</v>
      </c>
      <c r="K92" s="70">
        <v>80</v>
      </c>
      <c r="L92" s="42" t="s">
        <v>21</v>
      </c>
      <c r="M92" s="38"/>
    </row>
    <row r="93" spans="1:13" s="37" customFormat="1" ht="34.5" customHeight="1" x14ac:dyDescent="0.25">
      <c r="A93" s="39" t="s">
        <v>142</v>
      </c>
      <c r="B93" s="40" t="s">
        <v>143</v>
      </c>
      <c r="C93" s="32"/>
      <c r="D93" s="42">
        <f t="shared" ref="D93:D110" si="15">SUM(E93:F93)</f>
        <v>4000</v>
      </c>
      <c r="E93" s="70">
        <v>4000</v>
      </c>
      <c r="F93" s="42" t="s">
        <v>21</v>
      </c>
      <c r="G93" s="42">
        <f t="shared" si="13"/>
        <v>4000</v>
      </c>
      <c r="H93" s="70">
        <v>4000</v>
      </c>
      <c r="I93" s="42" t="s">
        <v>21</v>
      </c>
      <c r="J93" s="42">
        <f t="shared" si="14"/>
        <v>256</v>
      </c>
      <c r="K93" s="70">
        <v>256</v>
      </c>
      <c r="L93" s="42" t="s">
        <v>21</v>
      </c>
      <c r="M93" s="38">
        <f t="shared" si="8"/>
        <v>6.4</v>
      </c>
    </row>
    <row r="94" spans="1:13" s="37" customFormat="1" ht="33.75" customHeight="1" x14ac:dyDescent="0.25">
      <c r="A94" s="39" t="s">
        <v>144</v>
      </c>
      <c r="B94" s="40" t="s">
        <v>145</v>
      </c>
      <c r="C94" s="32"/>
      <c r="D94" s="42">
        <f t="shared" si="15"/>
        <v>0</v>
      </c>
      <c r="E94" s="70">
        <v>0</v>
      </c>
      <c r="F94" s="42" t="s">
        <v>21</v>
      </c>
      <c r="G94" s="42">
        <f t="shared" si="13"/>
        <v>0</v>
      </c>
      <c r="H94" s="70">
        <v>0</v>
      </c>
      <c r="I94" s="42" t="s">
        <v>21</v>
      </c>
      <c r="J94" s="42">
        <f t="shared" si="14"/>
        <v>0</v>
      </c>
      <c r="K94" s="70">
        <v>0</v>
      </c>
      <c r="L94" s="42" t="s">
        <v>21</v>
      </c>
      <c r="M94" s="38"/>
    </row>
    <row r="95" spans="1:13" s="37" customFormat="1" ht="81" x14ac:dyDescent="0.25">
      <c r="A95" s="39" t="s">
        <v>146</v>
      </c>
      <c r="B95" s="40" t="s">
        <v>147</v>
      </c>
      <c r="C95" s="32"/>
      <c r="D95" s="42">
        <f t="shared" si="15"/>
        <v>147000</v>
      </c>
      <c r="E95" s="70">
        <v>147000</v>
      </c>
      <c r="F95" s="42" t="s">
        <v>21</v>
      </c>
      <c r="G95" s="42">
        <f t="shared" si="13"/>
        <v>147000</v>
      </c>
      <c r="H95" s="70">
        <v>147000</v>
      </c>
      <c r="I95" s="42" t="s">
        <v>21</v>
      </c>
      <c r="J95" s="42">
        <f t="shared" si="14"/>
        <v>94027.692500000005</v>
      </c>
      <c r="K95" s="70">
        <v>94027.692500000005</v>
      </c>
      <c r="L95" s="42" t="s">
        <v>21</v>
      </c>
      <c r="M95" s="38">
        <f t="shared" si="8"/>
        <v>63.964416666666665</v>
      </c>
    </row>
    <row r="96" spans="1:13" s="37" customFormat="1" ht="98.25" customHeight="1" x14ac:dyDescent="0.25">
      <c r="A96" s="39" t="s">
        <v>148</v>
      </c>
      <c r="B96" s="40" t="s">
        <v>149</v>
      </c>
      <c r="C96" s="32"/>
      <c r="D96" s="42">
        <f t="shared" si="15"/>
        <v>0</v>
      </c>
      <c r="E96" s="70">
        <v>0</v>
      </c>
      <c r="F96" s="42" t="s">
        <v>21</v>
      </c>
      <c r="G96" s="42">
        <f t="shared" si="13"/>
        <v>0</v>
      </c>
      <c r="H96" s="70">
        <v>0</v>
      </c>
      <c r="I96" s="42" t="s">
        <v>21</v>
      </c>
      <c r="J96" s="42">
        <f t="shared" si="14"/>
        <v>0</v>
      </c>
      <c r="K96" s="70">
        <v>0</v>
      </c>
      <c r="L96" s="42" t="s">
        <v>21</v>
      </c>
      <c r="M96" s="38"/>
    </row>
    <row r="97" spans="1:13" s="37" customFormat="1" ht="18.75" customHeight="1" x14ac:dyDescent="0.25">
      <c r="A97" s="39" t="s">
        <v>150</v>
      </c>
      <c r="B97" s="40" t="s">
        <v>151</v>
      </c>
      <c r="C97" s="32"/>
      <c r="D97" s="42">
        <f t="shared" si="15"/>
        <v>0</v>
      </c>
      <c r="E97" s="70">
        <v>0</v>
      </c>
      <c r="F97" s="42" t="s">
        <v>21</v>
      </c>
      <c r="G97" s="42">
        <f t="shared" si="13"/>
        <v>0</v>
      </c>
      <c r="H97" s="70">
        <v>0</v>
      </c>
      <c r="I97" s="42" t="s">
        <v>21</v>
      </c>
      <c r="J97" s="42">
        <f t="shared" si="14"/>
        <v>0</v>
      </c>
      <c r="K97" s="70">
        <v>0</v>
      </c>
      <c r="L97" s="42" t="s">
        <v>21</v>
      </c>
      <c r="M97" s="38"/>
    </row>
    <row r="98" spans="1:13" s="37" customFormat="1" ht="108" x14ac:dyDescent="0.25">
      <c r="A98" s="39" t="s">
        <v>152</v>
      </c>
      <c r="B98" s="40" t="s">
        <v>153</v>
      </c>
      <c r="C98" s="32"/>
      <c r="D98" s="42">
        <f t="shared" si="15"/>
        <v>0</v>
      </c>
      <c r="E98" s="70">
        <v>0</v>
      </c>
      <c r="F98" s="42" t="s">
        <v>21</v>
      </c>
      <c r="G98" s="42">
        <f t="shared" si="13"/>
        <v>0</v>
      </c>
      <c r="H98" s="70">
        <v>0</v>
      </c>
      <c r="I98" s="42" t="s">
        <v>21</v>
      </c>
      <c r="J98" s="42">
        <f t="shared" si="14"/>
        <v>0</v>
      </c>
      <c r="K98" s="70">
        <v>0</v>
      </c>
      <c r="L98" s="42" t="s">
        <v>21</v>
      </c>
      <c r="M98" s="38"/>
    </row>
    <row r="99" spans="1:13" s="37" customFormat="1" ht="216" x14ac:dyDescent="0.25">
      <c r="A99" s="39" t="s">
        <v>154</v>
      </c>
      <c r="B99" s="40" t="s">
        <v>155</v>
      </c>
      <c r="C99" s="32"/>
      <c r="D99" s="42">
        <f t="shared" si="15"/>
        <v>0</v>
      </c>
      <c r="E99" s="70">
        <v>0</v>
      </c>
      <c r="F99" s="42" t="s">
        <v>21</v>
      </c>
      <c r="G99" s="42">
        <f t="shared" si="13"/>
        <v>0</v>
      </c>
      <c r="H99" s="70">
        <v>0</v>
      </c>
      <c r="I99" s="42" t="s">
        <v>21</v>
      </c>
      <c r="J99" s="42">
        <f t="shared" si="14"/>
        <v>0</v>
      </c>
      <c r="K99" s="70">
        <v>0</v>
      </c>
      <c r="L99" s="42" t="s">
        <v>21</v>
      </c>
      <c r="M99" s="38"/>
    </row>
    <row r="100" spans="1:13" s="37" customFormat="1" ht="51" customHeight="1" x14ac:dyDescent="0.25">
      <c r="A100" s="39" t="s">
        <v>156</v>
      </c>
      <c r="B100" s="40" t="s">
        <v>157</v>
      </c>
      <c r="C100" s="32"/>
      <c r="D100" s="42">
        <f t="shared" si="15"/>
        <v>0</v>
      </c>
      <c r="E100" s="70">
        <v>0</v>
      </c>
      <c r="F100" s="42" t="s">
        <v>21</v>
      </c>
      <c r="G100" s="42">
        <f t="shared" si="13"/>
        <v>0</v>
      </c>
      <c r="H100" s="70">
        <v>0</v>
      </c>
      <c r="I100" s="42" t="s">
        <v>21</v>
      </c>
      <c r="J100" s="42">
        <f t="shared" si="14"/>
        <v>0</v>
      </c>
      <c r="K100" s="70">
        <v>0</v>
      </c>
      <c r="L100" s="42" t="s">
        <v>21</v>
      </c>
      <c r="M100" s="38"/>
    </row>
    <row r="101" spans="1:13" s="37" customFormat="1" ht="67.5" x14ac:dyDescent="0.25">
      <c r="A101" s="39" t="s">
        <v>158</v>
      </c>
      <c r="B101" s="40" t="s">
        <v>159</v>
      </c>
      <c r="C101" s="32"/>
      <c r="D101" s="42">
        <f t="shared" si="15"/>
        <v>223151</v>
      </c>
      <c r="E101" s="70">
        <v>223151</v>
      </c>
      <c r="F101" s="42" t="s">
        <v>21</v>
      </c>
      <c r="G101" s="42">
        <f t="shared" si="13"/>
        <v>106127</v>
      </c>
      <c r="H101" s="70">
        <v>106127</v>
      </c>
      <c r="I101" s="42" t="s">
        <v>21</v>
      </c>
      <c r="J101" s="42">
        <f t="shared" si="14"/>
        <v>62011.03</v>
      </c>
      <c r="K101" s="70">
        <v>62011.03</v>
      </c>
      <c r="L101" s="42" t="s">
        <v>21</v>
      </c>
      <c r="M101" s="38">
        <f>J101/G101*100</f>
        <v>58.430964787471616</v>
      </c>
    </row>
    <row r="102" spans="1:13" s="37" customFormat="1" ht="135" x14ac:dyDescent="0.25">
      <c r="A102" s="39" t="s">
        <v>160</v>
      </c>
      <c r="B102" s="40" t="s">
        <v>161</v>
      </c>
      <c r="C102" s="32"/>
      <c r="D102" s="42">
        <f t="shared" si="15"/>
        <v>64440</v>
      </c>
      <c r="E102" s="70">
        <v>64440</v>
      </c>
      <c r="F102" s="42" t="s">
        <v>21</v>
      </c>
      <c r="G102" s="42">
        <f t="shared" si="13"/>
        <v>23000</v>
      </c>
      <c r="H102" s="70">
        <v>23000</v>
      </c>
      <c r="I102" s="42" t="s">
        <v>21</v>
      </c>
      <c r="J102" s="42">
        <f t="shared" si="14"/>
        <v>15343.8</v>
      </c>
      <c r="K102" s="70">
        <v>15343.8</v>
      </c>
      <c r="L102" s="42" t="s">
        <v>21</v>
      </c>
      <c r="M102" s="38">
        <f>J102/G102*100</f>
        <v>66.712173913043472</v>
      </c>
    </row>
    <row r="103" spans="1:13" s="37" customFormat="1" ht="96" customHeight="1" x14ac:dyDescent="0.25">
      <c r="A103" s="39" t="s">
        <v>162</v>
      </c>
      <c r="B103" s="40" t="s">
        <v>163</v>
      </c>
      <c r="C103" s="32"/>
      <c r="D103" s="42">
        <f t="shared" si="15"/>
        <v>0</v>
      </c>
      <c r="E103" s="70">
        <v>0</v>
      </c>
      <c r="F103" s="42" t="s">
        <v>21</v>
      </c>
      <c r="G103" s="42">
        <f t="shared" si="13"/>
        <v>0</v>
      </c>
      <c r="H103" s="70">
        <v>0</v>
      </c>
      <c r="I103" s="42" t="s">
        <v>21</v>
      </c>
      <c r="J103" s="42">
        <f t="shared" si="14"/>
        <v>0</v>
      </c>
      <c r="K103" s="70">
        <v>0</v>
      </c>
      <c r="L103" s="42" t="s">
        <v>21</v>
      </c>
      <c r="M103" s="38"/>
    </row>
    <row r="104" spans="1:13" s="37" customFormat="1" ht="55.5" customHeight="1" x14ac:dyDescent="0.25">
      <c r="A104" s="39" t="s">
        <v>164</v>
      </c>
      <c r="B104" s="40" t="s">
        <v>165</v>
      </c>
      <c r="C104" s="32"/>
      <c r="D104" s="42">
        <f t="shared" si="15"/>
        <v>0</v>
      </c>
      <c r="E104" s="70">
        <v>0</v>
      </c>
      <c r="F104" s="42" t="s">
        <v>21</v>
      </c>
      <c r="G104" s="42">
        <f t="shared" si="13"/>
        <v>0</v>
      </c>
      <c r="H104" s="70">
        <v>0</v>
      </c>
      <c r="I104" s="42" t="s">
        <v>21</v>
      </c>
      <c r="J104" s="42">
        <f t="shared" si="14"/>
        <v>0</v>
      </c>
      <c r="K104" s="70">
        <v>0</v>
      </c>
      <c r="L104" s="42" t="s">
        <v>21</v>
      </c>
      <c r="M104" s="38"/>
    </row>
    <row r="105" spans="1:13" s="37" customFormat="1" ht="132.75" customHeight="1" x14ac:dyDescent="0.25">
      <c r="A105" s="39" t="s">
        <v>166</v>
      </c>
      <c r="B105" s="40" t="s">
        <v>167</v>
      </c>
      <c r="C105" s="32"/>
      <c r="D105" s="42">
        <f t="shared" si="15"/>
        <v>0</v>
      </c>
      <c r="E105" s="70">
        <v>0</v>
      </c>
      <c r="F105" s="42" t="s">
        <v>21</v>
      </c>
      <c r="G105" s="42">
        <f t="shared" si="13"/>
        <v>0</v>
      </c>
      <c r="H105" s="70">
        <v>0</v>
      </c>
      <c r="I105" s="42" t="s">
        <v>21</v>
      </c>
      <c r="J105" s="42">
        <f t="shared" si="14"/>
        <v>0</v>
      </c>
      <c r="K105" s="70">
        <v>0</v>
      </c>
      <c r="L105" s="42" t="s">
        <v>21</v>
      </c>
      <c r="M105" s="38"/>
    </row>
    <row r="106" spans="1:13" s="37" customFormat="1" ht="32.25" customHeight="1" x14ac:dyDescent="0.25">
      <c r="A106" s="39" t="s">
        <v>168</v>
      </c>
      <c r="B106" s="40" t="s">
        <v>169</v>
      </c>
      <c r="C106" s="32"/>
      <c r="D106" s="42">
        <f t="shared" si="15"/>
        <v>0</v>
      </c>
      <c r="E106" s="70">
        <v>0</v>
      </c>
      <c r="F106" s="42" t="s">
        <v>21</v>
      </c>
      <c r="G106" s="42">
        <f t="shared" si="13"/>
        <v>0</v>
      </c>
      <c r="H106" s="70">
        <v>0</v>
      </c>
      <c r="I106" s="42" t="s">
        <v>21</v>
      </c>
      <c r="J106" s="42">
        <f t="shared" si="14"/>
        <v>0</v>
      </c>
      <c r="K106" s="70">
        <v>0</v>
      </c>
      <c r="L106" s="42" t="s">
        <v>21</v>
      </c>
      <c r="M106" s="38"/>
    </row>
    <row r="107" spans="1:13" s="37" customFormat="1" ht="34.5" customHeight="1" x14ac:dyDescent="0.25">
      <c r="A107" s="39" t="s">
        <v>170</v>
      </c>
      <c r="B107" s="40" t="s">
        <v>171</v>
      </c>
      <c r="C107" s="32"/>
      <c r="D107" s="42">
        <f t="shared" si="15"/>
        <v>2600</v>
      </c>
      <c r="E107" s="70">
        <v>2600</v>
      </c>
      <c r="F107" s="42" t="s">
        <v>21</v>
      </c>
      <c r="G107" s="42">
        <f t="shared" si="13"/>
        <v>2600</v>
      </c>
      <c r="H107" s="70">
        <v>2600</v>
      </c>
      <c r="I107" s="42" t="s">
        <v>21</v>
      </c>
      <c r="J107" s="42">
        <f t="shared" si="14"/>
        <v>1.2</v>
      </c>
      <c r="K107" s="70">
        <v>1.2</v>
      </c>
      <c r="L107" s="42" t="s">
        <v>21</v>
      </c>
      <c r="M107" s="38">
        <f>J107/G107*100</f>
        <v>4.6153846153846149E-2</v>
      </c>
    </row>
    <row r="108" spans="1:13" s="37" customFormat="1" ht="24" customHeight="1" x14ac:dyDescent="0.25">
      <c r="A108" s="39" t="s">
        <v>172</v>
      </c>
      <c r="B108" s="40" t="s">
        <v>173</v>
      </c>
      <c r="C108" s="32"/>
      <c r="D108" s="42">
        <f t="shared" si="15"/>
        <v>1500</v>
      </c>
      <c r="E108" s="70">
        <v>1500</v>
      </c>
      <c r="F108" s="42" t="s">
        <v>21</v>
      </c>
      <c r="G108" s="42">
        <f t="shared" si="13"/>
        <v>1500</v>
      </c>
      <c r="H108" s="70">
        <v>1500</v>
      </c>
      <c r="I108" s="42" t="s">
        <v>21</v>
      </c>
      <c r="J108" s="42">
        <f t="shared" si="14"/>
        <v>4680.1440000000002</v>
      </c>
      <c r="K108" s="70">
        <v>4680.1440000000002</v>
      </c>
      <c r="L108" s="42" t="s">
        <v>21</v>
      </c>
      <c r="M108" s="38">
        <f>J108/G108*100</f>
        <v>312.00960000000003</v>
      </c>
    </row>
    <row r="109" spans="1:13" s="44" customFormat="1" ht="81" x14ac:dyDescent="0.25">
      <c r="A109" s="39" t="s">
        <v>174</v>
      </c>
      <c r="B109" s="40" t="s">
        <v>175</v>
      </c>
      <c r="C109" s="41"/>
      <c r="D109" s="42">
        <f t="shared" si="15"/>
        <v>11000</v>
      </c>
      <c r="E109" s="70">
        <v>11000</v>
      </c>
      <c r="F109" s="42" t="s">
        <v>21</v>
      </c>
      <c r="G109" s="42">
        <f t="shared" si="13"/>
        <v>11000</v>
      </c>
      <c r="H109" s="70">
        <v>11000</v>
      </c>
      <c r="I109" s="42" t="s">
        <v>21</v>
      </c>
      <c r="J109" s="42">
        <f>SUM(K109:L109)</f>
        <v>29165.741999999998</v>
      </c>
      <c r="K109" s="70">
        <v>29165.741999999998</v>
      </c>
      <c r="L109" s="42" t="s">
        <v>21</v>
      </c>
      <c r="M109" s="38">
        <f>J109/G109*100</f>
        <v>265.14310909090904</v>
      </c>
    </row>
    <row r="110" spans="1:13" s="44" customFormat="1" ht="33" customHeight="1" x14ac:dyDescent="0.25">
      <c r="A110" s="39" t="s">
        <v>176</v>
      </c>
      <c r="B110" s="40" t="s">
        <v>177</v>
      </c>
      <c r="C110" s="41"/>
      <c r="D110" s="42">
        <f t="shared" si="15"/>
        <v>0</v>
      </c>
      <c r="E110" s="70">
        <v>0</v>
      </c>
      <c r="F110" s="42" t="s">
        <v>21</v>
      </c>
      <c r="G110" s="42">
        <f t="shared" si="13"/>
        <v>0</v>
      </c>
      <c r="H110" s="70">
        <v>0</v>
      </c>
      <c r="I110" s="42" t="s">
        <v>21</v>
      </c>
      <c r="J110" s="42">
        <f>SUM(K110:L110)</f>
        <v>0</v>
      </c>
      <c r="K110" s="70">
        <v>0</v>
      </c>
      <c r="L110" s="42" t="s">
        <v>21</v>
      </c>
      <c r="M110" s="38"/>
    </row>
    <row r="111" spans="1:13" s="44" customFormat="1" ht="46.5" customHeight="1" x14ac:dyDescent="0.25">
      <c r="A111" s="61" t="s">
        <v>178</v>
      </c>
      <c r="B111" s="68" t="s">
        <v>179</v>
      </c>
      <c r="C111" s="33">
        <v>7431</v>
      </c>
      <c r="D111" s="71">
        <f>SUM(D112:D113)</f>
        <v>7000</v>
      </c>
      <c r="E111" s="71">
        <f>SUM(E112:E113)</f>
        <v>7000</v>
      </c>
      <c r="F111" s="72" t="s">
        <v>21</v>
      </c>
      <c r="G111" s="71">
        <f>SUM(G112:G113)</f>
        <v>7000</v>
      </c>
      <c r="H111" s="71">
        <f>SUM(H112:H113)</f>
        <v>7000</v>
      </c>
      <c r="I111" s="72" t="s">
        <v>21</v>
      </c>
      <c r="J111" s="71">
        <f>SUM(J112:J113)</f>
        <v>967.35919999999999</v>
      </c>
      <c r="K111" s="71">
        <f>SUM(K112:K113)</f>
        <v>967.35919999999999</v>
      </c>
      <c r="L111" s="72" t="s">
        <v>21</v>
      </c>
      <c r="M111" s="38">
        <f>J111/G111*100</f>
        <v>13.819417142857143</v>
      </c>
    </row>
    <row r="112" spans="1:13" s="37" customFormat="1" ht="61.5" customHeight="1" x14ac:dyDescent="0.25">
      <c r="A112" s="39" t="s">
        <v>180</v>
      </c>
      <c r="B112" s="40" t="s">
        <v>181</v>
      </c>
      <c r="C112" s="65"/>
      <c r="D112" s="42">
        <f>SUM(E112:F112)</f>
        <v>7000</v>
      </c>
      <c r="E112" s="42">
        <v>7000</v>
      </c>
      <c r="F112" s="42" t="s">
        <v>21</v>
      </c>
      <c r="G112" s="42">
        <f>SUM(H112:I112)</f>
        <v>7000</v>
      </c>
      <c r="H112" s="42">
        <v>7000</v>
      </c>
      <c r="I112" s="42" t="s">
        <v>21</v>
      </c>
      <c r="J112" s="42">
        <f>SUM(K112:L112)</f>
        <v>967.35919999999999</v>
      </c>
      <c r="K112" s="42">
        <v>967.35919999999999</v>
      </c>
      <c r="L112" s="42" t="s">
        <v>21</v>
      </c>
      <c r="M112" s="38">
        <f>J112/G112*100</f>
        <v>13.819417142857143</v>
      </c>
    </row>
    <row r="113" spans="1:13" s="37" customFormat="1" ht="49.5" customHeight="1" x14ac:dyDescent="0.25">
      <c r="A113" s="59" t="s">
        <v>182</v>
      </c>
      <c r="B113" s="40" t="s">
        <v>183</v>
      </c>
      <c r="C113" s="65"/>
      <c r="D113" s="42">
        <f>SUM(E113:F113)</f>
        <v>0</v>
      </c>
      <c r="E113" s="42">
        <v>0</v>
      </c>
      <c r="F113" s="42" t="s">
        <v>21</v>
      </c>
      <c r="G113" s="42">
        <f>SUM(H113:I113)</f>
        <v>0</v>
      </c>
      <c r="H113" s="42">
        <v>0</v>
      </c>
      <c r="I113" s="42" t="s">
        <v>21</v>
      </c>
      <c r="J113" s="42">
        <f>SUM(K113:L113)</f>
        <v>0</v>
      </c>
      <c r="K113" s="42">
        <v>0</v>
      </c>
      <c r="L113" s="42" t="s">
        <v>21</v>
      </c>
      <c r="M113" s="38"/>
    </row>
    <row r="114" spans="1:13" s="37" customFormat="1" ht="41.25" customHeight="1" x14ac:dyDescent="0.25">
      <c r="A114" s="31" t="s">
        <v>184</v>
      </c>
      <c r="B114" s="32" t="s">
        <v>185</v>
      </c>
      <c r="C114" s="33">
        <v>7441</v>
      </c>
      <c r="D114" s="34">
        <f>SUM(D115:D116)</f>
        <v>0</v>
      </c>
      <c r="E114" s="34">
        <f>SUM(E115:E116)</f>
        <v>0</v>
      </c>
      <c r="F114" s="35" t="s">
        <v>21</v>
      </c>
      <c r="G114" s="34">
        <f>SUM(G115:G116)</f>
        <v>0</v>
      </c>
      <c r="H114" s="34">
        <f>SUM(H115:H116)</f>
        <v>0</v>
      </c>
      <c r="I114" s="35" t="s">
        <v>21</v>
      </c>
      <c r="J114" s="34">
        <f>SUM(J115:J116)</f>
        <v>375</v>
      </c>
      <c r="K114" s="34">
        <f>SUM(K115:K116)</f>
        <v>375</v>
      </c>
      <c r="L114" s="35" t="s">
        <v>21</v>
      </c>
      <c r="M114" s="38"/>
    </row>
    <row r="115" spans="1:13" s="37" customFormat="1" ht="113.25" customHeight="1" x14ac:dyDescent="0.25">
      <c r="A115" s="59" t="s">
        <v>186</v>
      </c>
      <c r="B115" s="40" t="s">
        <v>187</v>
      </c>
      <c r="C115" s="65"/>
      <c r="D115" s="42">
        <f>SUM(E115:F115)</f>
        <v>0</v>
      </c>
      <c r="E115" s="42">
        <v>0</v>
      </c>
      <c r="F115" s="42" t="s">
        <v>21</v>
      </c>
      <c r="G115" s="42">
        <f>SUM(H115:I115)</f>
        <v>0</v>
      </c>
      <c r="H115" s="42">
        <v>0</v>
      </c>
      <c r="I115" s="42" t="s">
        <v>21</v>
      </c>
      <c r="J115" s="42">
        <f>SUM(K115:L115)</f>
        <v>375</v>
      </c>
      <c r="K115" s="42">
        <v>375</v>
      </c>
      <c r="L115" s="42" t="s">
        <v>21</v>
      </c>
      <c r="M115" s="38"/>
    </row>
    <row r="116" spans="1:13" s="37" customFormat="1" ht="114" customHeight="1" x14ac:dyDescent="0.25">
      <c r="A116" s="59" t="s">
        <v>188</v>
      </c>
      <c r="B116" s="40" t="s">
        <v>189</v>
      </c>
      <c r="C116" s="65"/>
      <c r="D116" s="42">
        <f>SUM(E116:F116)</f>
        <v>0</v>
      </c>
      <c r="E116" s="42">
        <v>0</v>
      </c>
      <c r="F116" s="42" t="s">
        <v>21</v>
      </c>
      <c r="G116" s="42">
        <f>SUM(H116:I116)</f>
        <v>0</v>
      </c>
      <c r="H116" s="42">
        <v>0</v>
      </c>
      <c r="I116" s="42" t="s">
        <v>21</v>
      </c>
      <c r="J116" s="42">
        <f>SUM(K116:L116)</f>
        <v>0</v>
      </c>
      <c r="K116" s="42">
        <v>0</v>
      </c>
      <c r="L116" s="42" t="s">
        <v>21</v>
      </c>
      <c r="M116" s="38"/>
    </row>
    <row r="117" spans="1:13" s="37" customFormat="1" ht="49.5" customHeight="1" x14ac:dyDescent="0.25">
      <c r="A117" s="31" t="s">
        <v>190</v>
      </c>
      <c r="B117" s="32" t="s">
        <v>191</v>
      </c>
      <c r="C117" s="33">
        <v>7442</v>
      </c>
      <c r="D117" s="34">
        <f>SUM(D118:D119)</f>
        <v>0</v>
      </c>
      <c r="E117" s="35" t="s">
        <v>21</v>
      </c>
      <c r="F117" s="34">
        <f>SUM(F118:F119)</f>
        <v>0</v>
      </c>
      <c r="G117" s="34">
        <f>SUM(G118:G119)</f>
        <v>0</v>
      </c>
      <c r="H117" s="35" t="s">
        <v>21</v>
      </c>
      <c r="I117" s="34">
        <f>SUM(I118:I119)</f>
        <v>0</v>
      </c>
      <c r="J117" s="34">
        <f>SUM(J118:J119)</f>
        <v>0</v>
      </c>
      <c r="K117" s="35" t="s">
        <v>21</v>
      </c>
      <c r="L117" s="34">
        <f>SUM(L118:L119)</f>
        <v>0</v>
      </c>
      <c r="M117" s="38"/>
    </row>
    <row r="118" spans="1:13" s="44" customFormat="1" ht="125.25" customHeight="1" x14ac:dyDescent="0.25">
      <c r="A118" s="39" t="s">
        <v>192</v>
      </c>
      <c r="B118" s="73" t="s">
        <v>193</v>
      </c>
      <c r="C118" s="65"/>
      <c r="D118" s="42">
        <f>SUM(E118:F118)</f>
        <v>0</v>
      </c>
      <c r="E118" s="42" t="s">
        <v>21</v>
      </c>
      <c r="F118" s="42">
        <v>0</v>
      </c>
      <c r="G118" s="42">
        <f>SUM(H118:I118)</f>
        <v>0</v>
      </c>
      <c r="H118" s="42" t="s">
        <v>21</v>
      </c>
      <c r="I118" s="42">
        <v>0</v>
      </c>
      <c r="J118" s="42">
        <f>SUM(K118:L118)</f>
        <v>0</v>
      </c>
      <c r="K118" s="42" t="s">
        <v>21</v>
      </c>
      <c r="L118" s="42">
        <v>0</v>
      </c>
      <c r="M118" s="38"/>
    </row>
    <row r="119" spans="1:13" s="37" customFormat="1" ht="132.75" customHeight="1" x14ac:dyDescent="0.25">
      <c r="A119" s="39" t="s">
        <v>194</v>
      </c>
      <c r="B119" s="40" t="s">
        <v>195</v>
      </c>
      <c r="C119" s="65"/>
      <c r="D119" s="42">
        <f>SUM(E119:F119)</f>
        <v>0</v>
      </c>
      <c r="E119" s="42" t="s">
        <v>21</v>
      </c>
      <c r="F119" s="42">
        <v>0</v>
      </c>
      <c r="G119" s="42">
        <f>SUM(H119:I119)</f>
        <v>0</v>
      </c>
      <c r="H119" s="42" t="s">
        <v>21</v>
      </c>
      <c r="I119" s="42">
        <v>0</v>
      </c>
      <c r="J119" s="42">
        <f>SUM(K119:L119)</f>
        <v>0</v>
      </c>
      <c r="K119" s="42" t="s">
        <v>21</v>
      </c>
      <c r="L119" s="42">
        <v>0</v>
      </c>
      <c r="M119" s="38"/>
    </row>
    <row r="120" spans="1:13" s="37" customFormat="1" ht="42" customHeight="1" x14ac:dyDescent="0.25">
      <c r="A120" s="74" t="s">
        <v>196</v>
      </c>
      <c r="B120" s="32" t="s">
        <v>197</v>
      </c>
      <c r="C120" s="33">
        <v>7452</v>
      </c>
      <c r="D120" s="34">
        <f>SUM(D121,D123)</f>
        <v>1000</v>
      </c>
      <c r="E120" s="34">
        <f>SUM(E121:E123)</f>
        <v>1000</v>
      </c>
      <c r="F120" s="34">
        <f t="shared" ref="F120:L120" si="16">SUM(F121:F123)</f>
        <v>0</v>
      </c>
      <c r="G120" s="34">
        <f>SUM(G121,G123)</f>
        <v>1000</v>
      </c>
      <c r="H120" s="34">
        <f t="shared" si="16"/>
        <v>1000</v>
      </c>
      <c r="I120" s="34">
        <f t="shared" si="16"/>
        <v>995000</v>
      </c>
      <c r="J120" s="34">
        <f>SUM(J121,J123)</f>
        <v>7022.924</v>
      </c>
      <c r="K120" s="34">
        <f t="shared" si="16"/>
        <v>7022.924</v>
      </c>
      <c r="L120" s="34">
        <f t="shared" si="16"/>
        <v>855500</v>
      </c>
      <c r="M120" s="38">
        <f>J120/G120*100</f>
        <v>702.29239999999993</v>
      </c>
    </row>
    <row r="121" spans="1:13" s="44" customFormat="1" ht="30" customHeight="1" x14ac:dyDescent="0.25">
      <c r="A121" s="39" t="s">
        <v>198</v>
      </c>
      <c r="B121" s="40" t="s">
        <v>199</v>
      </c>
      <c r="C121" s="65"/>
      <c r="D121" s="42">
        <f>SUM(E121:F121)</f>
        <v>0</v>
      </c>
      <c r="E121" s="42" t="s">
        <v>21</v>
      </c>
      <c r="F121" s="42">
        <v>0</v>
      </c>
      <c r="G121" s="42">
        <f>SUM(H121:I121)</f>
        <v>0</v>
      </c>
      <c r="H121" s="42" t="s">
        <v>21</v>
      </c>
      <c r="I121" s="42">
        <v>0</v>
      </c>
      <c r="J121" s="42">
        <f>SUM(K121:L121)</f>
        <v>0</v>
      </c>
      <c r="K121" s="42" t="s">
        <v>21</v>
      </c>
      <c r="L121" s="42">
        <v>0</v>
      </c>
      <c r="M121" s="38"/>
    </row>
    <row r="122" spans="1:13" s="44" customFormat="1" ht="42" customHeight="1" x14ac:dyDescent="0.25">
      <c r="A122" s="39" t="s">
        <v>200</v>
      </c>
      <c r="B122" s="40" t="s">
        <v>201</v>
      </c>
      <c r="C122" s="65"/>
      <c r="D122" s="42">
        <f>SUM(E122:F122)</f>
        <v>0</v>
      </c>
      <c r="E122" s="42" t="s">
        <v>21</v>
      </c>
      <c r="F122" s="42">
        <v>0</v>
      </c>
      <c r="G122" s="42">
        <f>SUM(H122:I122)</f>
        <v>995000</v>
      </c>
      <c r="H122" s="42" t="s">
        <v>21</v>
      </c>
      <c r="I122" s="42">
        <v>995000</v>
      </c>
      <c r="J122" s="42">
        <f>SUM(K122:L122)</f>
        <v>855500</v>
      </c>
      <c r="K122" s="42" t="s">
        <v>21</v>
      </c>
      <c r="L122" s="42">
        <v>855500</v>
      </c>
      <c r="M122" s="38">
        <f>J122/G122*100</f>
        <v>85.979899497487438</v>
      </c>
    </row>
    <row r="123" spans="1:13" s="44" customFormat="1" ht="54" customHeight="1" thickBot="1" x14ac:dyDescent="0.3">
      <c r="A123" s="75" t="s">
        <v>202</v>
      </c>
      <c r="B123" s="76" t="s">
        <v>203</v>
      </c>
      <c r="C123" s="77"/>
      <c r="D123" s="78">
        <f>SUM(E123:F123)</f>
        <v>1000</v>
      </c>
      <c r="E123" s="79">
        <v>1000</v>
      </c>
      <c r="F123" s="79">
        <v>0</v>
      </c>
      <c r="G123" s="78">
        <f>SUM(H123:I123)</f>
        <v>1000</v>
      </c>
      <c r="H123" s="78">
        <v>1000</v>
      </c>
      <c r="I123" s="78">
        <v>0</v>
      </c>
      <c r="J123" s="78">
        <f>SUM(K123:L123)</f>
        <v>7022.924</v>
      </c>
      <c r="K123" s="78">
        <v>7022.924</v>
      </c>
      <c r="L123" s="78">
        <v>0</v>
      </c>
      <c r="M123" s="80">
        <f>J123/G123*100</f>
        <v>702.29239999999993</v>
      </c>
    </row>
    <row r="124" spans="1:13" s="44" customFormat="1" x14ac:dyDescent="0.25">
      <c r="A124" s="81"/>
      <c r="B124" s="82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s="44" customFormat="1" x14ac:dyDescent="0.25">
      <c r="A125" s="81"/>
      <c r="B125" s="82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s="44" customFormat="1" x14ac:dyDescent="0.25">
      <c r="A126" s="81"/>
      <c r="B126" s="82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s="44" customFormat="1" ht="20.25" x14ac:dyDescent="0.25">
      <c r="A127" s="81"/>
      <c r="B127" s="221" t="s">
        <v>708</v>
      </c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81"/>
    </row>
    <row r="128" spans="1:13" s="44" customFormat="1" x14ac:dyDescent="0.25">
      <c r="A128" s="81"/>
      <c r="B128" s="82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s="44" customFormat="1" x14ac:dyDescent="0.25">
      <c r="A129" s="81"/>
      <c r="B129" s="82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s="44" customFormat="1" x14ac:dyDescent="0.25">
      <c r="A130" s="81"/>
      <c r="B130" s="82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s="44" customFormat="1" x14ac:dyDescent="0.25">
      <c r="A131" s="81"/>
      <c r="B131" s="82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s="44" customFormat="1" x14ac:dyDescent="0.25">
      <c r="A132" s="81"/>
      <c r="B132" s="82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s="44" customFormat="1" x14ac:dyDescent="0.25">
      <c r="A133" s="81"/>
      <c r="B133" s="82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s="44" customFormat="1" x14ac:dyDescent="0.25">
      <c r="A134" s="81"/>
      <c r="B134" s="82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s="44" customFormat="1" x14ac:dyDescent="0.25">
      <c r="A135" s="81"/>
      <c r="B135" s="82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s="44" customFormat="1" x14ac:dyDescent="0.25">
      <c r="A136" s="81"/>
      <c r="B136" s="82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s="44" customFormat="1" x14ac:dyDescent="0.25">
      <c r="A137" s="81"/>
      <c r="B137" s="82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s="44" customFormat="1" x14ac:dyDescent="0.25">
      <c r="A138" s="81"/>
      <c r="B138" s="82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s="44" customFormat="1" x14ac:dyDescent="0.25">
      <c r="A139" s="81"/>
      <c r="B139" s="82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s="44" customFormat="1" x14ac:dyDescent="0.25">
      <c r="A140" s="81"/>
      <c r="B140" s="82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s="44" customFormat="1" x14ac:dyDescent="0.25">
      <c r="A141" s="81"/>
      <c r="B141" s="82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s="44" customFormat="1" x14ac:dyDescent="0.25">
      <c r="A142" s="81"/>
      <c r="B142" s="82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s="44" customFormat="1" x14ac:dyDescent="0.25">
      <c r="A143" s="81"/>
      <c r="B143" s="82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s="44" customFormat="1" x14ac:dyDescent="0.25">
      <c r="A144" s="81"/>
      <c r="B144" s="82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s="44" customFormat="1" x14ac:dyDescent="0.25">
      <c r="A145" s="81"/>
      <c r="B145" s="82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s="44" customFormat="1" x14ac:dyDescent="0.25">
      <c r="A146" s="81"/>
      <c r="B146" s="82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s="44" customFormat="1" x14ac:dyDescent="0.25">
      <c r="A147" s="81"/>
      <c r="B147" s="82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s="44" customFormat="1" x14ac:dyDescent="0.25">
      <c r="A148" s="81"/>
      <c r="B148" s="82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s="44" customFormat="1" x14ac:dyDescent="0.25">
      <c r="A149" s="81"/>
      <c r="B149" s="82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s="44" customFormat="1" x14ac:dyDescent="0.25">
      <c r="A150" s="81"/>
      <c r="B150" s="82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s="44" customFormat="1" x14ac:dyDescent="0.25">
      <c r="A151" s="81"/>
      <c r="B151" s="82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s="44" customFormat="1" x14ac:dyDescent="0.25">
      <c r="A152" s="81"/>
      <c r="B152" s="82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s="44" customFormat="1" x14ac:dyDescent="0.25">
      <c r="A153" s="81"/>
      <c r="B153" s="82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s="44" customFormat="1" x14ac:dyDescent="0.25">
      <c r="A154" s="81"/>
      <c r="B154" s="82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s="44" customFormat="1" x14ac:dyDescent="0.25">
      <c r="A155" s="81"/>
      <c r="B155" s="82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x14ac:dyDescent="0.25">
      <c r="B156" s="10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B157" s="10"/>
      <c r="D157" s="1"/>
      <c r="E157" s="1"/>
      <c r="F157" s="1"/>
      <c r="G157" s="1"/>
      <c r="H157" s="1"/>
      <c r="I157" s="1"/>
      <c r="J157" s="1"/>
      <c r="K157" s="1"/>
      <c r="L157" s="1"/>
      <c r="M157" s="1"/>
    </row>
  </sheetData>
  <protectedRanges>
    <protectedRange sqref="E22 H22 K22" name="Range13"/>
    <protectedRange sqref="E99 H97:H99 K96:K99 F119 I119 L118:L119 F121 I121 L121" name="Range11"/>
    <protectedRange sqref="E108" name="Range9"/>
    <protectedRange sqref="K92:K95 K101 E101:E102 H101:H102" name="Range7"/>
    <protectedRange sqref="E103:E107 E109:E110 H103:H110 K102:K110 E112:E113 H112:H113 K112:K113 E115:E116 H115:H116 K115:K116 F118 I118" name="Range5"/>
    <protectedRange sqref="E56 H56 K56 F58 I58 L58 E60 H60 K60 F62 I62 L62 E64 H64 K64 E66:E69 H66:H69 K66:K69 F71:F72 I71:I72 L71:L72 F75 I75 L75 E77 H77 K77" name="Range3"/>
    <protectedRange sqref="E20 H20 K20 E24 H24 K24 E26:E37 H26:H37 K26:K37" name="Range1"/>
    <protectedRange sqref="E38:E44 H38:H44 K38:K44 E46:E47 H46:H47 K46:K47 E50:E53 H50:H53 K50:K53" name="Range2"/>
    <protectedRange sqref="E79:E82 H79:H82 K79:K82 E84:E86 H84:H86 K84:K86 K89:K91 E89:E98 H89:H96" name="Range4"/>
    <protectedRange sqref="E21:E22 H21:H22 K21:K22" name="Range6"/>
    <protectedRange sqref="F122 I122 L122 E123:F123 H123:I123 K123:L123" name="Range8"/>
    <protectedRange sqref="E100 H100 K100" name="Range10"/>
    <protectedRange sqref="F10" name="Range12_1"/>
  </protectedRanges>
  <mergeCells count="19">
    <mergeCell ref="A8:L8"/>
    <mergeCell ref="J2:M2"/>
    <mergeCell ref="J3:M3"/>
    <mergeCell ref="J4:M4"/>
    <mergeCell ref="J5:M5"/>
    <mergeCell ref="J6:M6"/>
    <mergeCell ref="B127:L127"/>
    <mergeCell ref="M13:M15"/>
    <mergeCell ref="J14:J15"/>
    <mergeCell ref="A9:L9"/>
    <mergeCell ref="A10:L10"/>
    <mergeCell ref="D13:F13"/>
    <mergeCell ref="G13:I13"/>
    <mergeCell ref="J13:L13"/>
    <mergeCell ref="A14:A15"/>
    <mergeCell ref="B14:B15"/>
    <mergeCell ref="C14:C15"/>
    <mergeCell ref="D14:D15"/>
    <mergeCell ref="G14:G15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1"/>
  <sheetViews>
    <sheetView topLeftCell="A316" workbookViewId="0">
      <selection activeCell="I247" sqref="I247"/>
    </sheetView>
  </sheetViews>
  <sheetFormatPr defaultRowHeight="12.75" x14ac:dyDescent="0.25"/>
  <cols>
    <col min="1" max="1" width="5.140625" style="100" customWidth="1"/>
    <col min="2" max="2" width="4" style="101" customWidth="1"/>
    <col min="3" max="3" width="4.28515625" style="102" customWidth="1"/>
    <col min="4" max="4" width="4.28515625" style="103" customWidth="1"/>
    <col min="5" max="5" width="23.7109375" style="166" customWidth="1"/>
    <col min="6" max="6" width="11.28515625" style="100" customWidth="1"/>
    <col min="7" max="7" width="10.85546875" style="100" customWidth="1"/>
    <col min="8" max="8" width="9.85546875" style="100" customWidth="1"/>
    <col min="9" max="10" width="10" style="100" customWidth="1"/>
    <col min="11" max="11" width="9.85546875" style="100" customWidth="1"/>
    <col min="12" max="12" width="10.28515625" style="100" customWidth="1"/>
    <col min="13" max="13" width="10.85546875" style="100" customWidth="1"/>
    <col min="14" max="14" width="10" style="100" customWidth="1"/>
    <col min="15" max="15" width="6.140625" style="100" customWidth="1"/>
    <col min="16" max="256" width="9.140625" style="100"/>
    <col min="257" max="257" width="5.140625" style="100" customWidth="1"/>
    <col min="258" max="258" width="5.42578125" style="100" customWidth="1"/>
    <col min="259" max="260" width="5.7109375" style="100" customWidth="1"/>
    <col min="261" max="261" width="58" style="100" customWidth="1"/>
    <col min="262" max="262" width="14.85546875" style="100" customWidth="1"/>
    <col min="263" max="263" width="14" style="100" customWidth="1"/>
    <col min="264" max="264" width="14.85546875" style="100" customWidth="1"/>
    <col min="265" max="265" width="16.28515625" style="100" customWidth="1"/>
    <col min="266" max="267" width="14.42578125" style="100" customWidth="1"/>
    <col min="268" max="268" width="13.7109375" style="100" customWidth="1"/>
    <col min="269" max="269" width="16.5703125" style="100" customWidth="1"/>
    <col min="270" max="270" width="15.140625" style="100" customWidth="1"/>
    <col min="271" max="271" width="14.42578125" style="100" bestFit="1" customWidth="1"/>
    <col min="272" max="512" width="9.140625" style="100"/>
    <col min="513" max="513" width="5.140625" style="100" customWidth="1"/>
    <col min="514" max="514" width="5.42578125" style="100" customWidth="1"/>
    <col min="515" max="516" width="5.7109375" style="100" customWidth="1"/>
    <col min="517" max="517" width="58" style="100" customWidth="1"/>
    <col min="518" max="518" width="14.85546875" style="100" customWidth="1"/>
    <col min="519" max="519" width="14" style="100" customWidth="1"/>
    <col min="520" max="520" width="14.85546875" style="100" customWidth="1"/>
    <col min="521" max="521" width="16.28515625" style="100" customWidth="1"/>
    <col min="522" max="523" width="14.42578125" style="100" customWidth="1"/>
    <col min="524" max="524" width="13.7109375" style="100" customWidth="1"/>
    <col min="525" max="525" width="16.5703125" style="100" customWidth="1"/>
    <col min="526" max="526" width="15.140625" style="100" customWidth="1"/>
    <col min="527" max="527" width="14.42578125" style="100" bestFit="1" customWidth="1"/>
    <col min="528" max="768" width="9.140625" style="100"/>
    <col min="769" max="769" width="5.140625" style="100" customWidth="1"/>
    <col min="770" max="770" width="5.42578125" style="100" customWidth="1"/>
    <col min="771" max="772" width="5.7109375" style="100" customWidth="1"/>
    <col min="773" max="773" width="58" style="100" customWidth="1"/>
    <col min="774" max="774" width="14.85546875" style="100" customWidth="1"/>
    <col min="775" max="775" width="14" style="100" customWidth="1"/>
    <col min="776" max="776" width="14.85546875" style="100" customWidth="1"/>
    <col min="777" max="777" width="16.28515625" style="100" customWidth="1"/>
    <col min="778" max="779" width="14.42578125" style="100" customWidth="1"/>
    <col min="780" max="780" width="13.7109375" style="100" customWidth="1"/>
    <col min="781" max="781" width="16.5703125" style="100" customWidth="1"/>
    <col min="782" max="782" width="15.140625" style="100" customWidth="1"/>
    <col min="783" max="783" width="14.42578125" style="100" bestFit="1" customWidth="1"/>
    <col min="784" max="1024" width="9.140625" style="100"/>
    <col min="1025" max="1025" width="5.140625" style="100" customWidth="1"/>
    <col min="1026" max="1026" width="5.42578125" style="100" customWidth="1"/>
    <col min="1027" max="1028" width="5.7109375" style="100" customWidth="1"/>
    <col min="1029" max="1029" width="58" style="100" customWidth="1"/>
    <col min="1030" max="1030" width="14.85546875" style="100" customWidth="1"/>
    <col min="1031" max="1031" width="14" style="100" customWidth="1"/>
    <col min="1032" max="1032" width="14.85546875" style="100" customWidth="1"/>
    <col min="1033" max="1033" width="16.28515625" style="100" customWidth="1"/>
    <col min="1034" max="1035" width="14.42578125" style="100" customWidth="1"/>
    <col min="1036" max="1036" width="13.7109375" style="100" customWidth="1"/>
    <col min="1037" max="1037" width="16.5703125" style="100" customWidth="1"/>
    <col min="1038" max="1038" width="15.140625" style="100" customWidth="1"/>
    <col min="1039" max="1039" width="14.42578125" style="100" bestFit="1" customWidth="1"/>
    <col min="1040" max="1280" width="9.140625" style="100"/>
    <col min="1281" max="1281" width="5.140625" style="100" customWidth="1"/>
    <col min="1282" max="1282" width="5.42578125" style="100" customWidth="1"/>
    <col min="1283" max="1284" width="5.7109375" style="100" customWidth="1"/>
    <col min="1285" max="1285" width="58" style="100" customWidth="1"/>
    <col min="1286" max="1286" width="14.85546875" style="100" customWidth="1"/>
    <col min="1287" max="1287" width="14" style="100" customWidth="1"/>
    <col min="1288" max="1288" width="14.85546875" style="100" customWidth="1"/>
    <col min="1289" max="1289" width="16.28515625" style="100" customWidth="1"/>
    <col min="1290" max="1291" width="14.42578125" style="100" customWidth="1"/>
    <col min="1292" max="1292" width="13.7109375" style="100" customWidth="1"/>
    <col min="1293" max="1293" width="16.5703125" style="100" customWidth="1"/>
    <col min="1294" max="1294" width="15.140625" style="100" customWidth="1"/>
    <col min="1295" max="1295" width="14.42578125" style="100" bestFit="1" customWidth="1"/>
    <col min="1296" max="1536" width="9.140625" style="100"/>
    <col min="1537" max="1537" width="5.140625" style="100" customWidth="1"/>
    <col min="1538" max="1538" width="5.42578125" style="100" customWidth="1"/>
    <col min="1539" max="1540" width="5.7109375" style="100" customWidth="1"/>
    <col min="1541" max="1541" width="58" style="100" customWidth="1"/>
    <col min="1542" max="1542" width="14.85546875" style="100" customWidth="1"/>
    <col min="1543" max="1543" width="14" style="100" customWidth="1"/>
    <col min="1544" max="1544" width="14.85546875" style="100" customWidth="1"/>
    <col min="1545" max="1545" width="16.28515625" style="100" customWidth="1"/>
    <col min="1546" max="1547" width="14.42578125" style="100" customWidth="1"/>
    <col min="1548" max="1548" width="13.7109375" style="100" customWidth="1"/>
    <col min="1549" max="1549" width="16.5703125" style="100" customWidth="1"/>
    <col min="1550" max="1550" width="15.140625" style="100" customWidth="1"/>
    <col min="1551" max="1551" width="14.42578125" style="100" bestFit="1" customWidth="1"/>
    <col min="1552" max="1792" width="9.140625" style="100"/>
    <col min="1793" max="1793" width="5.140625" style="100" customWidth="1"/>
    <col min="1794" max="1794" width="5.42578125" style="100" customWidth="1"/>
    <col min="1795" max="1796" width="5.7109375" style="100" customWidth="1"/>
    <col min="1797" max="1797" width="58" style="100" customWidth="1"/>
    <col min="1798" max="1798" width="14.85546875" style="100" customWidth="1"/>
    <col min="1799" max="1799" width="14" style="100" customWidth="1"/>
    <col min="1800" max="1800" width="14.85546875" style="100" customWidth="1"/>
    <col min="1801" max="1801" width="16.28515625" style="100" customWidth="1"/>
    <col min="1802" max="1803" width="14.42578125" style="100" customWidth="1"/>
    <col min="1804" max="1804" width="13.7109375" style="100" customWidth="1"/>
    <col min="1805" max="1805" width="16.5703125" style="100" customWidth="1"/>
    <col min="1806" max="1806" width="15.140625" style="100" customWidth="1"/>
    <col min="1807" max="1807" width="14.42578125" style="100" bestFit="1" customWidth="1"/>
    <col min="1808" max="2048" width="9.140625" style="100"/>
    <col min="2049" max="2049" width="5.140625" style="100" customWidth="1"/>
    <col min="2050" max="2050" width="5.42578125" style="100" customWidth="1"/>
    <col min="2051" max="2052" width="5.7109375" style="100" customWidth="1"/>
    <col min="2053" max="2053" width="58" style="100" customWidth="1"/>
    <col min="2054" max="2054" width="14.85546875" style="100" customWidth="1"/>
    <col min="2055" max="2055" width="14" style="100" customWidth="1"/>
    <col min="2056" max="2056" width="14.85546875" style="100" customWidth="1"/>
    <col min="2057" max="2057" width="16.28515625" style="100" customWidth="1"/>
    <col min="2058" max="2059" width="14.42578125" style="100" customWidth="1"/>
    <col min="2060" max="2060" width="13.7109375" style="100" customWidth="1"/>
    <col min="2061" max="2061" width="16.5703125" style="100" customWidth="1"/>
    <col min="2062" max="2062" width="15.140625" style="100" customWidth="1"/>
    <col min="2063" max="2063" width="14.42578125" style="100" bestFit="1" customWidth="1"/>
    <col min="2064" max="2304" width="9.140625" style="100"/>
    <col min="2305" max="2305" width="5.140625" style="100" customWidth="1"/>
    <col min="2306" max="2306" width="5.42578125" style="100" customWidth="1"/>
    <col min="2307" max="2308" width="5.7109375" style="100" customWidth="1"/>
    <col min="2309" max="2309" width="58" style="100" customWidth="1"/>
    <col min="2310" max="2310" width="14.85546875" style="100" customWidth="1"/>
    <col min="2311" max="2311" width="14" style="100" customWidth="1"/>
    <col min="2312" max="2312" width="14.85546875" style="100" customWidth="1"/>
    <col min="2313" max="2313" width="16.28515625" style="100" customWidth="1"/>
    <col min="2314" max="2315" width="14.42578125" style="100" customWidth="1"/>
    <col min="2316" max="2316" width="13.7109375" style="100" customWidth="1"/>
    <col min="2317" max="2317" width="16.5703125" style="100" customWidth="1"/>
    <col min="2318" max="2318" width="15.140625" style="100" customWidth="1"/>
    <col min="2319" max="2319" width="14.42578125" style="100" bestFit="1" customWidth="1"/>
    <col min="2320" max="2560" width="9.140625" style="100"/>
    <col min="2561" max="2561" width="5.140625" style="100" customWidth="1"/>
    <col min="2562" max="2562" width="5.42578125" style="100" customWidth="1"/>
    <col min="2563" max="2564" width="5.7109375" style="100" customWidth="1"/>
    <col min="2565" max="2565" width="58" style="100" customWidth="1"/>
    <col min="2566" max="2566" width="14.85546875" style="100" customWidth="1"/>
    <col min="2567" max="2567" width="14" style="100" customWidth="1"/>
    <col min="2568" max="2568" width="14.85546875" style="100" customWidth="1"/>
    <col min="2569" max="2569" width="16.28515625" style="100" customWidth="1"/>
    <col min="2570" max="2571" width="14.42578125" style="100" customWidth="1"/>
    <col min="2572" max="2572" width="13.7109375" style="100" customWidth="1"/>
    <col min="2573" max="2573" width="16.5703125" style="100" customWidth="1"/>
    <col min="2574" max="2574" width="15.140625" style="100" customWidth="1"/>
    <col min="2575" max="2575" width="14.42578125" style="100" bestFit="1" customWidth="1"/>
    <col min="2576" max="2816" width="9.140625" style="100"/>
    <col min="2817" max="2817" width="5.140625" style="100" customWidth="1"/>
    <col min="2818" max="2818" width="5.42578125" style="100" customWidth="1"/>
    <col min="2819" max="2820" width="5.7109375" style="100" customWidth="1"/>
    <col min="2821" max="2821" width="58" style="100" customWidth="1"/>
    <col min="2822" max="2822" width="14.85546875" style="100" customWidth="1"/>
    <col min="2823" max="2823" width="14" style="100" customWidth="1"/>
    <col min="2824" max="2824" width="14.85546875" style="100" customWidth="1"/>
    <col min="2825" max="2825" width="16.28515625" style="100" customWidth="1"/>
    <col min="2826" max="2827" width="14.42578125" style="100" customWidth="1"/>
    <col min="2828" max="2828" width="13.7109375" style="100" customWidth="1"/>
    <col min="2829" max="2829" width="16.5703125" style="100" customWidth="1"/>
    <col min="2830" max="2830" width="15.140625" style="100" customWidth="1"/>
    <col min="2831" max="2831" width="14.42578125" style="100" bestFit="1" customWidth="1"/>
    <col min="2832" max="3072" width="9.140625" style="100"/>
    <col min="3073" max="3073" width="5.140625" style="100" customWidth="1"/>
    <col min="3074" max="3074" width="5.42578125" style="100" customWidth="1"/>
    <col min="3075" max="3076" width="5.7109375" style="100" customWidth="1"/>
    <col min="3077" max="3077" width="58" style="100" customWidth="1"/>
    <col min="3078" max="3078" width="14.85546875" style="100" customWidth="1"/>
    <col min="3079" max="3079" width="14" style="100" customWidth="1"/>
    <col min="3080" max="3080" width="14.85546875" style="100" customWidth="1"/>
    <col min="3081" max="3081" width="16.28515625" style="100" customWidth="1"/>
    <col min="3082" max="3083" width="14.42578125" style="100" customWidth="1"/>
    <col min="3084" max="3084" width="13.7109375" style="100" customWidth="1"/>
    <col min="3085" max="3085" width="16.5703125" style="100" customWidth="1"/>
    <col min="3086" max="3086" width="15.140625" style="100" customWidth="1"/>
    <col min="3087" max="3087" width="14.42578125" style="100" bestFit="1" customWidth="1"/>
    <col min="3088" max="3328" width="9.140625" style="100"/>
    <col min="3329" max="3329" width="5.140625" style="100" customWidth="1"/>
    <col min="3330" max="3330" width="5.42578125" style="100" customWidth="1"/>
    <col min="3331" max="3332" width="5.7109375" style="100" customWidth="1"/>
    <col min="3333" max="3333" width="58" style="100" customWidth="1"/>
    <col min="3334" max="3334" width="14.85546875" style="100" customWidth="1"/>
    <col min="3335" max="3335" width="14" style="100" customWidth="1"/>
    <col min="3336" max="3336" width="14.85546875" style="100" customWidth="1"/>
    <col min="3337" max="3337" width="16.28515625" style="100" customWidth="1"/>
    <col min="3338" max="3339" width="14.42578125" style="100" customWidth="1"/>
    <col min="3340" max="3340" width="13.7109375" style="100" customWidth="1"/>
    <col min="3341" max="3341" width="16.5703125" style="100" customWidth="1"/>
    <col min="3342" max="3342" width="15.140625" style="100" customWidth="1"/>
    <col min="3343" max="3343" width="14.42578125" style="100" bestFit="1" customWidth="1"/>
    <col min="3344" max="3584" width="9.140625" style="100"/>
    <col min="3585" max="3585" width="5.140625" style="100" customWidth="1"/>
    <col min="3586" max="3586" width="5.42578125" style="100" customWidth="1"/>
    <col min="3587" max="3588" width="5.7109375" style="100" customWidth="1"/>
    <col min="3589" max="3589" width="58" style="100" customWidth="1"/>
    <col min="3590" max="3590" width="14.85546875" style="100" customWidth="1"/>
    <col min="3591" max="3591" width="14" style="100" customWidth="1"/>
    <col min="3592" max="3592" width="14.85546875" style="100" customWidth="1"/>
    <col min="3593" max="3593" width="16.28515625" style="100" customWidth="1"/>
    <col min="3594" max="3595" width="14.42578125" style="100" customWidth="1"/>
    <col min="3596" max="3596" width="13.7109375" style="100" customWidth="1"/>
    <col min="3597" max="3597" width="16.5703125" style="100" customWidth="1"/>
    <col min="3598" max="3598" width="15.140625" style="100" customWidth="1"/>
    <col min="3599" max="3599" width="14.42578125" style="100" bestFit="1" customWidth="1"/>
    <col min="3600" max="3840" width="9.140625" style="100"/>
    <col min="3841" max="3841" width="5.140625" style="100" customWidth="1"/>
    <col min="3842" max="3842" width="5.42578125" style="100" customWidth="1"/>
    <col min="3843" max="3844" width="5.7109375" style="100" customWidth="1"/>
    <col min="3845" max="3845" width="58" style="100" customWidth="1"/>
    <col min="3846" max="3846" width="14.85546875" style="100" customWidth="1"/>
    <col min="3847" max="3847" width="14" style="100" customWidth="1"/>
    <col min="3848" max="3848" width="14.85546875" style="100" customWidth="1"/>
    <col min="3849" max="3849" width="16.28515625" style="100" customWidth="1"/>
    <col min="3850" max="3851" width="14.42578125" style="100" customWidth="1"/>
    <col min="3852" max="3852" width="13.7109375" style="100" customWidth="1"/>
    <col min="3853" max="3853" width="16.5703125" style="100" customWidth="1"/>
    <col min="3854" max="3854" width="15.140625" style="100" customWidth="1"/>
    <col min="3855" max="3855" width="14.42578125" style="100" bestFit="1" customWidth="1"/>
    <col min="3856" max="4096" width="9.140625" style="100"/>
    <col min="4097" max="4097" width="5.140625" style="100" customWidth="1"/>
    <col min="4098" max="4098" width="5.42578125" style="100" customWidth="1"/>
    <col min="4099" max="4100" width="5.7109375" style="100" customWidth="1"/>
    <col min="4101" max="4101" width="58" style="100" customWidth="1"/>
    <col min="4102" max="4102" width="14.85546875" style="100" customWidth="1"/>
    <col min="4103" max="4103" width="14" style="100" customWidth="1"/>
    <col min="4104" max="4104" width="14.85546875" style="100" customWidth="1"/>
    <col min="4105" max="4105" width="16.28515625" style="100" customWidth="1"/>
    <col min="4106" max="4107" width="14.42578125" style="100" customWidth="1"/>
    <col min="4108" max="4108" width="13.7109375" style="100" customWidth="1"/>
    <col min="4109" max="4109" width="16.5703125" style="100" customWidth="1"/>
    <col min="4110" max="4110" width="15.140625" style="100" customWidth="1"/>
    <col min="4111" max="4111" width="14.42578125" style="100" bestFit="1" customWidth="1"/>
    <col min="4112" max="4352" width="9.140625" style="100"/>
    <col min="4353" max="4353" width="5.140625" style="100" customWidth="1"/>
    <col min="4354" max="4354" width="5.42578125" style="100" customWidth="1"/>
    <col min="4355" max="4356" width="5.7109375" style="100" customWidth="1"/>
    <col min="4357" max="4357" width="58" style="100" customWidth="1"/>
    <col min="4358" max="4358" width="14.85546875" style="100" customWidth="1"/>
    <col min="4359" max="4359" width="14" style="100" customWidth="1"/>
    <col min="4360" max="4360" width="14.85546875" style="100" customWidth="1"/>
    <col min="4361" max="4361" width="16.28515625" style="100" customWidth="1"/>
    <col min="4362" max="4363" width="14.42578125" style="100" customWidth="1"/>
    <col min="4364" max="4364" width="13.7109375" style="100" customWidth="1"/>
    <col min="4365" max="4365" width="16.5703125" style="100" customWidth="1"/>
    <col min="4366" max="4366" width="15.140625" style="100" customWidth="1"/>
    <col min="4367" max="4367" width="14.42578125" style="100" bestFit="1" customWidth="1"/>
    <col min="4368" max="4608" width="9.140625" style="100"/>
    <col min="4609" max="4609" width="5.140625" style="100" customWidth="1"/>
    <col min="4610" max="4610" width="5.42578125" style="100" customWidth="1"/>
    <col min="4611" max="4612" width="5.7109375" style="100" customWidth="1"/>
    <col min="4613" max="4613" width="58" style="100" customWidth="1"/>
    <col min="4614" max="4614" width="14.85546875" style="100" customWidth="1"/>
    <col min="4615" max="4615" width="14" style="100" customWidth="1"/>
    <col min="4616" max="4616" width="14.85546875" style="100" customWidth="1"/>
    <col min="4617" max="4617" width="16.28515625" style="100" customWidth="1"/>
    <col min="4618" max="4619" width="14.42578125" style="100" customWidth="1"/>
    <col min="4620" max="4620" width="13.7109375" style="100" customWidth="1"/>
    <col min="4621" max="4621" width="16.5703125" style="100" customWidth="1"/>
    <col min="4622" max="4622" width="15.140625" style="100" customWidth="1"/>
    <col min="4623" max="4623" width="14.42578125" style="100" bestFit="1" customWidth="1"/>
    <col min="4624" max="4864" width="9.140625" style="100"/>
    <col min="4865" max="4865" width="5.140625" style="100" customWidth="1"/>
    <col min="4866" max="4866" width="5.42578125" style="100" customWidth="1"/>
    <col min="4867" max="4868" width="5.7109375" style="100" customWidth="1"/>
    <col min="4869" max="4869" width="58" style="100" customWidth="1"/>
    <col min="4870" max="4870" width="14.85546875" style="100" customWidth="1"/>
    <col min="4871" max="4871" width="14" style="100" customWidth="1"/>
    <col min="4872" max="4872" width="14.85546875" style="100" customWidth="1"/>
    <col min="4873" max="4873" width="16.28515625" style="100" customWidth="1"/>
    <col min="4874" max="4875" width="14.42578125" style="100" customWidth="1"/>
    <col min="4876" max="4876" width="13.7109375" style="100" customWidth="1"/>
    <col min="4877" max="4877" width="16.5703125" style="100" customWidth="1"/>
    <col min="4878" max="4878" width="15.140625" style="100" customWidth="1"/>
    <col min="4879" max="4879" width="14.42578125" style="100" bestFit="1" customWidth="1"/>
    <col min="4880" max="5120" width="9.140625" style="100"/>
    <col min="5121" max="5121" width="5.140625" style="100" customWidth="1"/>
    <col min="5122" max="5122" width="5.42578125" style="100" customWidth="1"/>
    <col min="5123" max="5124" width="5.7109375" style="100" customWidth="1"/>
    <col min="5125" max="5125" width="58" style="100" customWidth="1"/>
    <col min="5126" max="5126" width="14.85546875" style="100" customWidth="1"/>
    <col min="5127" max="5127" width="14" style="100" customWidth="1"/>
    <col min="5128" max="5128" width="14.85546875" style="100" customWidth="1"/>
    <col min="5129" max="5129" width="16.28515625" style="100" customWidth="1"/>
    <col min="5130" max="5131" width="14.42578125" style="100" customWidth="1"/>
    <col min="5132" max="5132" width="13.7109375" style="100" customWidth="1"/>
    <col min="5133" max="5133" width="16.5703125" style="100" customWidth="1"/>
    <col min="5134" max="5134" width="15.140625" style="100" customWidth="1"/>
    <col min="5135" max="5135" width="14.42578125" style="100" bestFit="1" customWidth="1"/>
    <col min="5136" max="5376" width="9.140625" style="100"/>
    <col min="5377" max="5377" width="5.140625" style="100" customWidth="1"/>
    <col min="5378" max="5378" width="5.42578125" style="100" customWidth="1"/>
    <col min="5379" max="5380" width="5.7109375" style="100" customWidth="1"/>
    <col min="5381" max="5381" width="58" style="100" customWidth="1"/>
    <col min="5382" max="5382" width="14.85546875" style="100" customWidth="1"/>
    <col min="5383" max="5383" width="14" style="100" customWidth="1"/>
    <col min="5384" max="5384" width="14.85546875" style="100" customWidth="1"/>
    <col min="5385" max="5385" width="16.28515625" style="100" customWidth="1"/>
    <col min="5386" max="5387" width="14.42578125" style="100" customWidth="1"/>
    <col min="5388" max="5388" width="13.7109375" style="100" customWidth="1"/>
    <col min="5389" max="5389" width="16.5703125" style="100" customWidth="1"/>
    <col min="5390" max="5390" width="15.140625" style="100" customWidth="1"/>
    <col min="5391" max="5391" width="14.42578125" style="100" bestFit="1" customWidth="1"/>
    <col min="5392" max="5632" width="9.140625" style="100"/>
    <col min="5633" max="5633" width="5.140625" style="100" customWidth="1"/>
    <col min="5634" max="5634" width="5.42578125" style="100" customWidth="1"/>
    <col min="5635" max="5636" width="5.7109375" style="100" customWidth="1"/>
    <col min="5637" max="5637" width="58" style="100" customWidth="1"/>
    <col min="5638" max="5638" width="14.85546875" style="100" customWidth="1"/>
    <col min="5639" max="5639" width="14" style="100" customWidth="1"/>
    <col min="5640" max="5640" width="14.85546875" style="100" customWidth="1"/>
    <col min="5641" max="5641" width="16.28515625" style="100" customWidth="1"/>
    <col min="5642" max="5643" width="14.42578125" style="100" customWidth="1"/>
    <col min="5644" max="5644" width="13.7109375" style="100" customWidth="1"/>
    <col min="5645" max="5645" width="16.5703125" style="100" customWidth="1"/>
    <col min="5646" max="5646" width="15.140625" style="100" customWidth="1"/>
    <col min="5647" max="5647" width="14.42578125" style="100" bestFit="1" customWidth="1"/>
    <col min="5648" max="5888" width="9.140625" style="100"/>
    <col min="5889" max="5889" width="5.140625" style="100" customWidth="1"/>
    <col min="5890" max="5890" width="5.42578125" style="100" customWidth="1"/>
    <col min="5891" max="5892" width="5.7109375" style="100" customWidth="1"/>
    <col min="5893" max="5893" width="58" style="100" customWidth="1"/>
    <col min="5894" max="5894" width="14.85546875" style="100" customWidth="1"/>
    <col min="5895" max="5895" width="14" style="100" customWidth="1"/>
    <col min="5896" max="5896" width="14.85546875" style="100" customWidth="1"/>
    <col min="5897" max="5897" width="16.28515625" style="100" customWidth="1"/>
    <col min="5898" max="5899" width="14.42578125" style="100" customWidth="1"/>
    <col min="5900" max="5900" width="13.7109375" style="100" customWidth="1"/>
    <col min="5901" max="5901" width="16.5703125" style="100" customWidth="1"/>
    <col min="5902" max="5902" width="15.140625" style="100" customWidth="1"/>
    <col min="5903" max="5903" width="14.42578125" style="100" bestFit="1" customWidth="1"/>
    <col min="5904" max="6144" width="9.140625" style="100"/>
    <col min="6145" max="6145" width="5.140625" style="100" customWidth="1"/>
    <col min="6146" max="6146" width="5.42578125" style="100" customWidth="1"/>
    <col min="6147" max="6148" width="5.7109375" style="100" customWidth="1"/>
    <col min="6149" max="6149" width="58" style="100" customWidth="1"/>
    <col min="6150" max="6150" width="14.85546875" style="100" customWidth="1"/>
    <col min="6151" max="6151" width="14" style="100" customWidth="1"/>
    <col min="6152" max="6152" width="14.85546875" style="100" customWidth="1"/>
    <col min="6153" max="6153" width="16.28515625" style="100" customWidth="1"/>
    <col min="6154" max="6155" width="14.42578125" style="100" customWidth="1"/>
    <col min="6156" max="6156" width="13.7109375" style="100" customWidth="1"/>
    <col min="6157" max="6157" width="16.5703125" style="100" customWidth="1"/>
    <col min="6158" max="6158" width="15.140625" style="100" customWidth="1"/>
    <col min="6159" max="6159" width="14.42578125" style="100" bestFit="1" customWidth="1"/>
    <col min="6160" max="6400" width="9.140625" style="100"/>
    <col min="6401" max="6401" width="5.140625" style="100" customWidth="1"/>
    <col min="6402" max="6402" width="5.42578125" style="100" customWidth="1"/>
    <col min="6403" max="6404" width="5.7109375" style="100" customWidth="1"/>
    <col min="6405" max="6405" width="58" style="100" customWidth="1"/>
    <col min="6406" max="6406" width="14.85546875" style="100" customWidth="1"/>
    <col min="6407" max="6407" width="14" style="100" customWidth="1"/>
    <col min="6408" max="6408" width="14.85546875" style="100" customWidth="1"/>
    <col min="6409" max="6409" width="16.28515625" style="100" customWidth="1"/>
    <col min="6410" max="6411" width="14.42578125" style="100" customWidth="1"/>
    <col min="6412" max="6412" width="13.7109375" style="100" customWidth="1"/>
    <col min="6413" max="6413" width="16.5703125" style="100" customWidth="1"/>
    <col min="6414" max="6414" width="15.140625" style="100" customWidth="1"/>
    <col min="6415" max="6415" width="14.42578125" style="100" bestFit="1" customWidth="1"/>
    <col min="6416" max="6656" width="9.140625" style="100"/>
    <col min="6657" max="6657" width="5.140625" style="100" customWidth="1"/>
    <col min="6658" max="6658" width="5.42578125" style="100" customWidth="1"/>
    <col min="6659" max="6660" width="5.7109375" style="100" customWidth="1"/>
    <col min="6661" max="6661" width="58" style="100" customWidth="1"/>
    <col min="6662" max="6662" width="14.85546875" style="100" customWidth="1"/>
    <col min="6663" max="6663" width="14" style="100" customWidth="1"/>
    <col min="6664" max="6664" width="14.85546875" style="100" customWidth="1"/>
    <col min="6665" max="6665" width="16.28515625" style="100" customWidth="1"/>
    <col min="6666" max="6667" width="14.42578125" style="100" customWidth="1"/>
    <col min="6668" max="6668" width="13.7109375" style="100" customWidth="1"/>
    <col min="6669" max="6669" width="16.5703125" style="100" customWidth="1"/>
    <col min="6670" max="6670" width="15.140625" style="100" customWidth="1"/>
    <col min="6671" max="6671" width="14.42578125" style="100" bestFit="1" customWidth="1"/>
    <col min="6672" max="6912" width="9.140625" style="100"/>
    <col min="6913" max="6913" width="5.140625" style="100" customWidth="1"/>
    <col min="6914" max="6914" width="5.42578125" style="100" customWidth="1"/>
    <col min="6915" max="6916" width="5.7109375" style="100" customWidth="1"/>
    <col min="6917" max="6917" width="58" style="100" customWidth="1"/>
    <col min="6918" max="6918" width="14.85546875" style="100" customWidth="1"/>
    <col min="6919" max="6919" width="14" style="100" customWidth="1"/>
    <col min="6920" max="6920" width="14.85546875" style="100" customWidth="1"/>
    <col min="6921" max="6921" width="16.28515625" style="100" customWidth="1"/>
    <col min="6922" max="6923" width="14.42578125" style="100" customWidth="1"/>
    <col min="6924" max="6924" width="13.7109375" style="100" customWidth="1"/>
    <col min="6925" max="6925" width="16.5703125" style="100" customWidth="1"/>
    <col min="6926" max="6926" width="15.140625" style="100" customWidth="1"/>
    <col min="6927" max="6927" width="14.42578125" style="100" bestFit="1" customWidth="1"/>
    <col min="6928" max="7168" width="9.140625" style="100"/>
    <col min="7169" max="7169" width="5.140625" style="100" customWidth="1"/>
    <col min="7170" max="7170" width="5.42578125" style="100" customWidth="1"/>
    <col min="7171" max="7172" width="5.7109375" style="100" customWidth="1"/>
    <col min="7173" max="7173" width="58" style="100" customWidth="1"/>
    <col min="7174" max="7174" width="14.85546875" style="100" customWidth="1"/>
    <col min="7175" max="7175" width="14" style="100" customWidth="1"/>
    <col min="7176" max="7176" width="14.85546875" style="100" customWidth="1"/>
    <col min="7177" max="7177" width="16.28515625" style="100" customWidth="1"/>
    <col min="7178" max="7179" width="14.42578125" style="100" customWidth="1"/>
    <col min="7180" max="7180" width="13.7109375" style="100" customWidth="1"/>
    <col min="7181" max="7181" width="16.5703125" style="100" customWidth="1"/>
    <col min="7182" max="7182" width="15.140625" style="100" customWidth="1"/>
    <col min="7183" max="7183" width="14.42578125" style="100" bestFit="1" customWidth="1"/>
    <col min="7184" max="7424" width="9.140625" style="100"/>
    <col min="7425" max="7425" width="5.140625" style="100" customWidth="1"/>
    <col min="7426" max="7426" width="5.42578125" style="100" customWidth="1"/>
    <col min="7427" max="7428" width="5.7109375" style="100" customWidth="1"/>
    <col min="7429" max="7429" width="58" style="100" customWidth="1"/>
    <col min="7430" max="7430" width="14.85546875" style="100" customWidth="1"/>
    <col min="7431" max="7431" width="14" style="100" customWidth="1"/>
    <col min="7432" max="7432" width="14.85546875" style="100" customWidth="1"/>
    <col min="7433" max="7433" width="16.28515625" style="100" customWidth="1"/>
    <col min="7434" max="7435" width="14.42578125" style="100" customWidth="1"/>
    <col min="7436" max="7436" width="13.7109375" style="100" customWidth="1"/>
    <col min="7437" max="7437" width="16.5703125" style="100" customWidth="1"/>
    <col min="7438" max="7438" width="15.140625" style="100" customWidth="1"/>
    <col min="7439" max="7439" width="14.42578125" style="100" bestFit="1" customWidth="1"/>
    <col min="7440" max="7680" width="9.140625" style="100"/>
    <col min="7681" max="7681" width="5.140625" style="100" customWidth="1"/>
    <col min="7682" max="7682" width="5.42578125" style="100" customWidth="1"/>
    <col min="7683" max="7684" width="5.7109375" style="100" customWidth="1"/>
    <col min="7685" max="7685" width="58" style="100" customWidth="1"/>
    <col min="7686" max="7686" width="14.85546875" style="100" customWidth="1"/>
    <col min="7687" max="7687" width="14" style="100" customWidth="1"/>
    <col min="7688" max="7688" width="14.85546875" style="100" customWidth="1"/>
    <col min="7689" max="7689" width="16.28515625" style="100" customWidth="1"/>
    <col min="7690" max="7691" width="14.42578125" style="100" customWidth="1"/>
    <col min="7692" max="7692" width="13.7109375" style="100" customWidth="1"/>
    <col min="7693" max="7693" width="16.5703125" style="100" customWidth="1"/>
    <col min="7694" max="7694" width="15.140625" style="100" customWidth="1"/>
    <col min="7695" max="7695" width="14.42578125" style="100" bestFit="1" customWidth="1"/>
    <col min="7696" max="7936" width="9.140625" style="100"/>
    <col min="7937" max="7937" width="5.140625" style="100" customWidth="1"/>
    <col min="7938" max="7938" width="5.42578125" style="100" customWidth="1"/>
    <col min="7939" max="7940" width="5.7109375" style="100" customWidth="1"/>
    <col min="7941" max="7941" width="58" style="100" customWidth="1"/>
    <col min="7942" max="7942" width="14.85546875" style="100" customWidth="1"/>
    <col min="7943" max="7943" width="14" style="100" customWidth="1"/>
    <col min="7944" max="7944" width="14.85546875" style="100" customWidth="1"/>
    <col min="7945" max="7945" width="16.28515625" style="100" customWidth="1"/>
    <col min="7946" max="7947" width="14.42578125" style="100" customWidth="1"/>
    <col min="7948" max="7948" width="13.7109375" style="100" customWidth="1"/>
    <col min="7949" max="7949" width="16.5703125" style="100" customWidth="1"/>
    <col min="7950" max="7950" width="15.140625" style="100" customWidth="1"/>
    <col min="7951" max="7951" width="14.42578125" style="100" bestFit="1" customWidth="1"/>
    <col min="7952" max="8192" width="9.140625" style="100"/>
    <col min="8193" max="8193" width="5.140625" style="100" customWidth="1"/>
    <col min="8194" max="8194" width="5.42578125" style="100" customWidth="1"/>
    <col min="8195" max="8196" width="5.7109375" style="100" customWidth="1"/>
    <col min="8197" max="8197" width="58" style="100" customWidth="1"/>
    <col min="8198" max="8198" width="14.85546875" style="100" customWidth="1"/>
    <col min="8199" max="8199" width="14" style="100" customWidth="1"/>
    <col min="8200" max="8200" width="14.85546875" style="100" customWidth="1"/>
    <col min="8201" max="8201" width="16.28515625" style="100" customWidth="1"/>
    <col min="8202" max="8203" width="14.42578125" style="100" customWidth="1"/>
    <col min="8204" max="8204" width="13.7109375" style="100" customWidth="1"/>
    <col min="8205" max="8205" width="16.5703125" style="100" customWidth="1"/>
    <col min="8206" max="8206" width="15.140625" style="100" customWidth="1"/>
    <col min="8207" max="8207" width="14.42578125" style="100" bestFit="1" customWidth="1"/>
    <col min="8208" max="8448" width="9.140625" style="100"/>
    <col min="8449" max="8449" width="5.140625" style="100" customWidth="1"/>
    <col min="8450" max="8450" width="5.42578125" style="100" customWidth="1"/>
    <col min="8451" max="8452" width="5.7109375" style="100" customWidth="1"/>
    <col min="8453" max="8453" width="58" style="100" customWidth="1"/>
    <col min="8454" max="8454" width="14.85546875" style="100" customWidth="1"/>
    <col min="8455" max="8455" width="14" style="100" customWidth="1"/>
    <col min="8456" max="8456" width="14.85546875" style="100" customWidth="1"/>
    <col min="8457" max="8457" width="16.28515625" style="100" customWidth="1"/>
    <col min="8458" max="8459" width="14.42578125" style="100" customWidth="1"/>
    <col min="8460" max="8460" width="13.7109375" style="100" customWidth="1"/>
    <col min="8461" max="8461" width="16.5703125" style="100" customWidth="1"/>
    <col min="8462" max="8462" width="15.140625" style="100" customWidth="1"/>
    <col min="8463" max="8463" width="14.42578125" style="100" bestFit="1" customWidth="1"/>
    <col min="8464" max="8704" width="9.140625" style="100"/>
    <col min="8705" max="8705" width="5.140625" style="100" customWidth="1"/>
    <col min="8706" max="8706" width="5.42578125" style="100" customWidth="1"/>
    <col min="8707" max="8708" width="5.7109375" style="100" customWidth="1"/>
    <col min="8709" max="8709" width="58" style="100" customWidth="1"/>
    <col min="8710" max="8710" width="14.85546875" style="100" customWidth="1"/>
    <col min="8711" max="8711" width="14" style="100" customWidth="1"/>
    <col min="8712" max="8712" width="14.85546875" style="100" customWidth="1"/>
    <col min="8713" max="8713" width="16.28515625" style="100" customWidth="1"/>
    <col min="8714" max="8715" width="14.42578125" style="100" customWidth="1"/>
    <col min="8716" max="8716" width="13.7109375" style="100" customWidth="1"/>
    <col min="8717" max="8717" width="16.5703125" style="100" customWidth="1"/>
    <col min="8718" max="8718" width="15.140625" style="100" customWidth="1"/>
    <col min="8719" max="8719" width="14.42578125" style="100" bestFit="1" customWidth="1"/>
    <col min="8720" max="8960" width="9.140625" style="100"/>
    <col min="8961" max="8961" width="5.140625" style="100" customWidth="1"/>
    <col min="8962" max="8962" width="5.42578125" style="100" customWidth="1"/>
    <col min="8963" max="8964" width="5.7109375" style="100" customWidth="1"/>
    <col min="8965" max="8965" width="58" style="100" customWidth="1"/>
    <col min="8966" max="8966" width="14.85546875" style="100" customWidth="1"/>
    <col min="8967" max="8967" width="14" style="100" customWidth="1"/>
    <col min="8968" max="8968" width="14.85546875" style="100" customWidth="1"/>
    <col min="8969" max="8969" width="16.28515625" style="100" customWidth="1"/>
    <col min="8970" max="8971" width="14.42578125" style="100" customWidth="1"/>
    <col min="8972" max="8972" width="13.7109375" style="100" customWidth="1"/>
    <col min="8973" max="8973" width="16.5703125" style="100" customWidth="1"/>
    <col min="8974" max="8974" width="15.140625" style="100" customWidth="1"/>
    <col min="8975" max="8975" width="14.42578125" style="100" bestFit="1" customWidth="1"/>
    <col min="8976" max="9216" width="9.140625" style="100"/>
    <col min="9217" max="9217" width="5.140625" style="100" customWidth="1"/>
    <col min="9218" max="9218" width="5.42578125" style="100" customWidth="1"/>
    <col min="9219" max="9220" width="5.7109375" style="100" customWidth="1"/>
    <col min="9221" max="9221" width="58" style="100" customWidth="1"/>
    <col min="9222" max="9222" width="14.85546875" style="100" customWidth="1"/>
    <col min="9223" max="9223" width="14" style="100" customWidth="1"/>
    <col min="9224" max="9224" width="14.85546875" style="100" customWidth="1"/>
    <col min="9225" max="9225" width="16.28515625" style="100" customWidth="1"/>
    <col min="9226" max="9227" width="14.42578125" style="100" customWidth="1"/>
    <col min="9228" max="9228" width="13.7109375" style="100" customWidth="1"/>
    <col min="9229" max="9229" width="16.5703125" style="100" customWidth="1"/>
    <col min="9230" max="9230" width="15.140625" style="100" customWidth="1"/>
    <col min="9231" max="9231" width="14.42578125" style="100" bestFit="1" customWidth="1"/>
    <col min="9232" max="9472" width="9.140625" style="100"/>
    <col min="9473" max="9473" width="5.140625" style="100" customWidth="1"/>
    <col min="9474" max="9474" width="5.42578125" style="100" customWidth="1"/>
    <col min="9475" max="9476" width="5.7109375" style="100" customWidth="1"/>
    <col min="9477" max="9477" width="58" style="100" customWidth="1"/>
    <col min="9478" max="9478" width="14.85546875" style="100" customWidth="1"/>
    <col min="9479" max="9479" width="14" style="100" customWidth="1"/>
    <col min="9480" max="9480" width="14.85546875" style="100" customWidth="1"/>
    <col min="9481" max="9481" width="16.28515625" style="100" customWidth="1"/>
    <col min="9482" max="9483" width="14.42578125" style="100" customWidth="1"/>
    <col min="9484" max="9484" width="13.7109375" style="100" customWidth="1"/>
    <col min="9485" max="9485" width="16.5703125" style="100" customWidth="1"/>
    <col min="9486" max="9486" width="15.140625" style="100" customWidth="1"/>
    <col min="9487" max="9487" width="14.42578125" style="100" bestFit="1" customWidth="1"/>
    <col min="9488" max="9728" width="9.140625" style="100"/>
    <col min="9729" max="9729" width="5.140625" style="100" customWidth="1"/>
    <col min="9730" max="9730" width="5.42578125" style="100" customWidth="1"/>
    <col min="9731" max="9732" width="5.7109375" style="100" customWidth="1"/>
    <col min="9733" max="9733" width="58" style="100" customWidth="1"/>
    <col min="9734" max="9734" width="14.85546875" style="100" customWidth="1"/>
    <col min="9735" max="9735" width="14" style="100" customWidth="1"/>
    <col min="9736" max="9736" width="14.85546875" style="100" customWidth="1"/>
    <col min="9737" max="9737" width="16.28515625" style="100" customWidth="1"/>
    <col min="9738" max="9739" width="14.42578125" style="100" customWidth="1"/>
    <col min="9740" max="9740" width="13.7109375" style="100" customWidth="1"/>
    <col min="9741" max="9741" width="16.5703125" style="100" customWidth="1"/>
    <col min="9742" max="9742" width="15.140625" style="100" customWidth="1"/>
    <col min="9743" max="9743" width="14.42578125" style="100" bestFit="1" customWidth="1"/>
    <col min="9744" max="9984" width="9.140625" style="100"/>
    <col min="9985" max="9985" width="5.140625" style="100" customWidth="1"/>
    <col min="9986" max="9986" width="5.42578125" style="100" customWidth="1"/>
    <col min="9987" max="9988" width="5.7109375" style="100" customWidth="1"/>
    <col min="9989" max="9989" width="58" style="100" customWidth="1"/>
    <col min="9990" max="9990" width="14.85546875" style="100" customWidth="1"/>
    <col min="9991" max="9991" width="14" style="100" customWidth="1"/>
    <col min="9992" max="9992" width="14.85546875" style="100" customWidth="1"/>
    <col min="9993" max="9993" width="16.28515625" style="100" customWidth="1"/>
    <col min="9994" max="9995" width="14.42578125" style="100" customWidth="1"/>
    <col min="9996" max="9996" width="13.7109375" style="100" customWidth="1"/>
    <col min="9997" max="9997" width="16.5703125" style="100" customWidth="1"/>
    <col min="9998" max="9998" width="15.140625" style="100" customWidth="1"/>
    <col min="9999" max="9999" width="14.42578125" style="100" bestFit="1" customWidth="1"/>
    <col min="10000" max="10240" width="9.140625" style="100"/>
    <col min="10241" max="10241" width="5.140625" style="100" customWidth="1"/>
    <col min="10242" max="10242" width="5.42578125" style="100" customWidth="1"/>
    <col min="10243" max="10244" width="5.7109375" style="100" customWidth="1"/>
    <col min="10245" max="10245" width="58" style="100" customWidth="1"/>
    <col min="10246" max="10246" width="14.85546875" style="100" customWidth="1"/>
    <col min="10247" max="10247" width="14" style="100" customWidth="1"/>
    <col min="10248" max="10248" width="14.85546875" style="100" customWidth="1"/>
    <col min="10249" max="10249" width="16.28515625" style="100" customWidth="1"/>
    <col min="10250" max="10251" width="14.42578125" style="100" customWidth="1"/>
    <col min="10252" max="10252" width="13.7109375" style="100" customWidth="1"/>
    <col min="10253" max="10253" width="16.5703125" style="100" customWidth="1"/>
    <col min="10254" max="10254" width="15.140625" style="100" customWidth="1"/>
    <col min="10255" max="10255" width="14.42578125" style="100" bestFit="1" customWidth="1"/>
    <col min="10256" max="10496" width="9.140625" style="100"/>
    <col min="10497" max="10497" width="5.140625" style="100" customWidth="1"/>
    <col min="10498" max="10498" width="5.42578125" style="100" customWidth="1"/>
    <col min="10499" max="10500" width="5.7109375" style="100" customWidth="1"/>
    <col min="10501" max="10501" width="58" style="100" customWidth="1"/>
    <col min="10502" max="10502" width="14.85546875" style="100" customWidth="1"/>
    <col min="10503" max="10503" width="14" style="100" customWidth="1"/>
    <col min="10504" max="10504" width="14.85546875" style="100" customWidth="1"/>
    <col min="10505" max="10505" width="16.28515625" style="100" customWidth="1"/>
    <col min="10506" max="10507" width="14.42578125" style="100" customWidth="1"/>
    <col min="10508" max="10508" width="13.7109375" style="100" customWidth="1"/>
    <col min="10509" max="10509" width="16.5703125" style="100" customWidth="1"/>
    <col min="10510" max="10510" width="15.140625" style="100" customWidth="1"/>
    <col min="10511" max="10511" width="14.42578125" style="100" bestFit="1" customWidth="1"/>
    <col min="10512" max="10752" width="9.140625" style="100"/>
    <col min="10753" max="10753" width="5.140625" style="100" customWidth="1"/>
    <col min="10754" max="10754" width="5.42578125" style="100" customWidth="1"/>
    <col min="10755" max="10756" width="5.7109375" style="100" customWidth="1"/>
    <col min="10757" max="10757" width="58" style="100" customWidth="1"/>
    <col min="10758" max="10758" width="14.85546875" style="100" customWidth="1"/>
    <col min="10759" max="10759" width="14" style="100" customWidth="1"/>
    <col min="10760" max="10760" width="14.85546875" style="100" customWidth="1"/>
    <col min="10761" max="10761" width="16.28515625" style="100" customWidth="1"/>
    <col min="10762" max="10763" width="14.42578125" style="100" customWidth="1"/>
    <col min="10764" max="10764" width="13.7109375" style="100" customWidth="1"/>
    <col min="10765" max="10765" width="16.5703125" style="100" customWidth="1"/>
    <col min="10766" max="10766" width="15.140625" style="100" customWidth="1"/>
    <col min="10767" max="10767" width="14.42578125" style="100" bestFit="1" customWidth="1"/>
    <col min="10768" max="11008" width="9.140625" style="100"/>
    <col min="11009" max="11009" width="5.140625" style="100" customWidth="1"/>
    <col min="11010" max="11010" width="5.42578125" style="100" customWidth="1"/>
    <col min="11011" max="11012" width="5.7109375" style="100" customWidth="1"/>
    <col min="11013" max="11013" width="58" style="100" customWidth="1"/>
    <col min="11014" max="11014" width="14.85546875" style="100" customWidth="1"/>
    <col min="11015" max="11015" width="14" style="100" customWidth="1"/>
    <col min="11016" max="11016" width="14.85546875" style="100" customWidth="1"/>
    <col min="11017" max="11017" width="16.28515625" style="100" customWidth="1"/>
    <col min="11018" max="11019" width="14.42578125" style="100" customWidth="1"/>
    <col min="11020" max="11020" width="13.7109375" style="100" customWidth="1"/>
    <col min="11021" max="11021" width="16.5703125" style="100" customWidth="1"/>
    <col min="11022" max="11022" width="15.140625" style="100" customWidth="1"/>
    <col min="11023" max="11023" width="14.42578125" style="100" bestFit="1" customWidth="1"/>
    <col min="11024" max="11264" width="9.140625" style="100"/>
    <col min="11265" max="11265" width="5.140625" style="100" customWidth="1"/>
    <col min="11266" max="11266" width="5.42578125" style="100" customWidth="1"/>
    <col min="11267" max="11268" width="5.7109375" style="100" customWidth="1"/>
    <col min="11269" max="11269" width="58" style="100" customWidth="1"/>
    <col min="11270" max="11270" width="14.85546875" style="100" customWidth="1"/>
    <col min="11271" max="11271" width="14" style="100" customWidth="1"/>
    <col min="11272" max="11272" width="14.85546875" style="100" customWidth="1"/>
    <col min="11273" max="11273" width="16.28515625" style="100" customWidth="1"/>
    <col min="11274" max="11275" width="14.42578125" style="100" customWidth="1"/>
    <col min="11276" max="11276" width="13.7109375" style="100" customWidth="1"/>
    <col min="11277" max="11277" width="16.5703125" style="100" customWidth="1"/>
    <col min="11278" max="11278" width="15.140625" style="100" customWidth="1"/>
    <col min="11279" max="11279" width="14.42578125" style="100" bestFit="1" customWidth="1"/>
    <col min="11280" max="11520" width="9.140625" style="100"/>
    <col min="11521" max="11521" width="5.140625" style="100" customWidth="1"/>
    <col min="11522" max="11522" width="5.42578125" style="100" customWidth="1"/>
    <col min="11523" max="11524" width="5.7109375" style="100" customWidth="1"/>
    <col min="11525" max="11525" width="58" style="100" customWidth="1"/>
    <col min="11526" max="11526" width="14.85546875" style="100" customWidth="1"/>
    <col min="11527" max="11527" width="14" style="100" customWidth="1"/>
    <col min="11528" max="11528" width="14.85546875" style="100" customWidth="1"/>
    <col min="11529" max="11529" width="16.28515625" style="100" customWidth="1"/>
    <col min="11530" max="11531" width="14.42578125" style="100" customWidth="1"/>
    <col min="11532" max="11532" width="13.7109375" style="100" customWidth="1"/>
    <col min="11533" max="11533" width="16.5703125" style="100" customWidth="1"/>
    <col min="11534" max="11534" width="15.140625" style="100" customWidth="1"/>
    <col min="11535" max="11535" width="14.42578125" style="100" bestFit="1" customWidth="1"/>
    <col min="11536" max="11776" width="9.140625" style="100"/>
    <col min="11777" max="11777" width="5.140625" style="100" customWidth="1"/>
    <col min="11778" max="11778" width="5.42578125" style="100" customWidth="1"/>
    <col min="11779" max="11780" width="5.7109375" style="100" customWidth="1"/>
    <col min="11781" max="11781" width="58" style="100" customWidth="1"/>
    <col min="11782" max="11782" width="14.85546875" style="100" customWidth="1"/>
    <col min="11783" max="11783" width="14" style="100" customWidth="1"/>
    <col min="11784" max="11784" width="14.85546875" style="100" customWidth="1"/>
    <col min="11785" max="11785" width="16.28515625" style="100" customWidth="1"/>
    <col min="11786" max="11787" width="14.42578125" style="100" customWidth="1"/>
    <col min="11788" max="11788" width="13.7109375" style="100" customWidth="1"/>
    <col min="11789" max="11789" width="16.5703125" style="100" customWidth="1"/>
    <col min="11790" max="11790" width="15.140625" style="100" customWidth="1"/>
    <col min="11791" max="11791" width="14.42578125" style="100" bestFit="1" customWidth="1"/>
    <col min="11792" max="12032" width="9.140625" style="100"/>
    <col min="12033" max="12033" width="5.140625" style="100" customWidth="1"/>
    <col min="12034" max="12034" width="5.42578125" style="100" customWidth="1"/>
    <col min="12035" max="12036" width="5.7109375" style="100" customWidth="1"/>
    <col min="12037" max="12037" width="58" style="100" customWidth="1"/>
    <col min="12038" max="12038" width="14.85546875" style="100" customWidth="1"/>
    <col min="12039" max="12039" width="14" style="100" customWidth="1"/>
    <col min="12040" max="12040" width="14.85546875" style="100" customWidth="1"/>
    <col min="12041" max="12041" width="16.28515625" style="100" customWidth="1"/>
    <col min="12042" max="12043" width="14.42578125" style="100" customWidth="1"/>
    <col min="12044" max="12044" width="13.7109375" style="100" customWidth="1"/>
    <col min="12045" max="12045" width="16.5703125" style="100" customWidth="1"/>
    <col min="12046" max="12046" width="15.140625" style="100" customWidth="1"/>
    <col min="12047" max="12047" width="14.42578125" style="100" bestFit="1" customWidth="1"/>
    <col min="12048" max="12288" width="9.140625" style="100"/>
    <col min="12289" max="12289" width="5.140625" style="100" customWidth="1"/>
    <col min="12290" max="12290" width="5.42578125" style="100" customWidth="1"/>
    <col min="12291" max="12292" width="5.7109375" style="100" customWidth="1"/>
    <col min="12293" max="12293" width="58" style="100" customWidth="1"/>
    <col min="12294" max="12294" width="14.85546875" style="100" customWidth="1"/>
    <col min="12295" max="12295" width="14" style="100" customWidth="1"/>
    <col min="12296" max="12296" width="14.85546875" style="100" customWidth="1"/>
    <col min="12297" max="12297" width="16.28515625" style="100" customWidth="1"/>
    <col min="12298" max="12299" width="14.42578125" style="100" customWidth="1"/>
    <col min="12300" max="12300" width="13.7109375" style="100" customWidth="1"/>
    <col min="12301" max="12301" width="16.5703125" style="100" customWidth="1"/>
    <col min="12302" max="12302" width="15.140625" style="100" customWidth="1"/>
    <col min="12303" max="12303" width="14.42578125" style="100" bestFit="1" customWidth="1"/>
    <col min="12304" max="12544" width="9.140625" style="100"/>
    <col min="12545" max="12545" width="5.140625" style="100" customWidth="1"/>
    <col min="12546" max="12546" width="5.42578125" style="100" customWidth="1"/>
    <col min="12547" max="12548" width="5.7109375" style="100" customWidth="1"/>
    <col min="12549" max="12549" width="58" style="100" customWidth="1"/>
    <col min="12550" max="12550" width="14.85546875" style="100" customWidth="1"/>
    <col min="12551" max="12551" width="14" style="100" customWidth="1"/>
    <col min="12552" max="12552" width="14.85546875" style="100" customWidth="1"/>
    <col min="12553" max="12553" width="16.28515625" style="100" customWidth="1"/>
    <col min="12554" max="12555" width="14.42578125" style="100" customWidth="1"/>
    <col min="12556" max="12556" width="13.7109375" style="100" customWidth="1"/>
    <col min="12557" max="12557" width="16.5703125" style="100" customWidth="1"/>
    <col min="12558" max="12558" width="15.140625" style="100" customWidth="1"/>
    <col min="12559" max="12559" width="14.42578125" style="100" bestFit="1" customWidth="1"/>
    <col min="12560" max="12800" width="9.140625" style="100"/>
    <col min="12801" max="12801" width="5.140625" style="100" customWidth="1"/>
    <col min="12802" max="12802" width="5.42578125" style="100" customWidth="1"/>
    <col min="12803" max="12804" width="5.7109375" style="100" customWidth="1"/>
    <col min="12805" max="12805" width="58" style="100" customWidth="1"/>
    <col min="12806" max="12806" width="14.85546875" style="100" customWidth="1"/>
    <col min="12807" max="12807" width="14" style="100" customWidth="1"/>
    <col min="12808" max="12808" width="14.85546875" style="100" customWidth="1"/>
    <col min="12809" max="12809" width="16.28515625" style="100" customWidth="1"/>
    <col min="12810" max="12811" width="14.42578125" style="100" customWidth="1"/>
    <col min="12812" max="12812" width="13.7109375" style="100" customWidth="1"/>
    <col min="12813" max="12813" width="16.5703125" style="100" customWidth="1"/>
    <col min="12814" max="12814" width="15.140625" style="100" customWidth="1"/>
    <col min="12815" max="12815" width="14.42578125" style="100" bestFit="1" customWidth="1"/>
    <col min="12816" max="13056" width="9.140625" style="100"/>
    <col min="13057" max="13057" width="5.140625" style="100" customWidth="1"/>
    <col min="13058" max="13058" width="5.42578125" style="100" customWidth="1"/>
    <col min="13059" max="13060" width="5.7109375" style="100" customWidth="1"/>
    <col min="13061" max="13061" width="58" style="100" customWidth="1"/>
    <col min="13062" max="13062" width="14.85546875" style="100" customWidth="1"/>
    <col min="13063" max="13063" width="14" style="100" customWidth="1"/>
    <col min="13064" max="13064" width="14.85546875" style="100" customWidth="1"/>
    <col min="13065" max="13065" width="16.28515625" style="100" customWidth="1"/>
    <col min="13066" max="13067" width="14.42578125" style="100" customWidth="1"/>
    <col min="13068" max="13068" width="13.7109375" style="100" customWidth="1"/>
    <col min="13069" max="13069" width="16.5703125" style="100" customWidth="1"/>
    <col min="13070" max="13070" width="15.140625" style="100" customWidth="1"/>
    <col min="13071" max="13071" width="14.42578125" style="100" bestFit="1" customWidth="1"/>
    <col min="13072" max="13312" width="9.140625" style="100"/>
    <col min="13313" max="13313" width="5.140625" style="100" customWidth="1"/>
    <col min="13314" max="13314" width="5.42578125" style="100" customWidth="1"/>
    <col min="13315" max="13316" width="5.7109375" style="100" customWidth="1"/>
    <col min="13317" max="13317" width="58" style="100" customWidth="1"/>
    <col min="13318" max="13318" width="14.85546875" style="100" customWidth="1"/>
    <col min="13319" max="13319" width="14" style="100" customWidth="1"/>
    <col min="13320" max="13320" width="14.85546875" style="100" customWidth="1"/>
    <col min="13321" max="13321" width="16.28515625" style="100" customWidth="1"/>
    <col min="13322" max="13323" width="14.42578125" style="100" customWidth="1"/>
    <col min="13324" max="13324" width="13.7109375" style="100" customWidth="1"/>
    <col min="13325" max="13325" width="16.5703125" style="100" customWidth="1"/>
    <col min="13326" max="13326" width="15.140625" style="100" customWidth="1"/>
    <col min="13327" max="13327" width="14.42578125" style="100" bestFit="1" customWidth="1"/>
    <col min="13328" max="13568" width="9.140625" style="100"/>
    <col min="13569" max="13569" width="5.140625" style="100" customWidth="1"/>
    <col min="13570" max="13570" width="5.42578125" style="100" customWidth="1"/>
    <col min="13571" max="13572" width="5.7109375" style="100" customWidth="1"/>
    <col min="13573" max="13573" width="58" style="100" customWidth="1"/>
    <col min="13574" max="13574" width="14.85546875" style="100" customWidth="1"/>
    <col min="13575" max="13575" width="14" style="100" customWidth="1"/>
    <col min="13576" max="13576" width="14.85546875" style="100" customWidth="1"/>
    <col min="13577" max="13577" width="16.28515625" style="100" customWidth="1"/>
    <col min="13578" max="13579" width="14.42578125" style="100" customWidth="1"/>
    <col min="13580" max="13580" width="13.7109375" style="100" customWidth="1"/>
    <col min="13581" max="13581" width="16.5703125" style="100" customWidth="1"/>
    <col min="13582" max="13582" width="15.140625" style="100" customWidth="1"/>
    <col min="13583" max="13583" width="14.42578125" style="100" bestFit="1" customWidth="1"/>
    <col min="13584" max="13824" width="9.140625" style="100"/>
    <col min="13825" max="13825" width="5.140625" style="100" customWidth="1"/>
    <col min="13826" max="13826" width="5.42578125" style="100" customWidth="1"/>
    <col min="13827" max="13828" width="5.7109375" style="100" customWidth="1"/>
    <col min="13829" max="13829" width="58" style="100" customWidth="1"/>
    <col min="13830" max="13830" width="14.85546875" style="100" customWidth="1"/>
    <col min="13831" max="13831" width="14" style="100" customWidth="1"/>
    <col min="13832" max="13832" width="14.85546875" style="100" customWidth="1"/>
    <col min="13833" max="13833" width="16.28515625" style="100" customWidth="1"/>
    <col min="13834" max="13835" width="14.42578125" style="100" customWidth="1"/>
    <col min="13836" max="13836" width="13.7109375" style="100" customWidth="1"/>
    <col min="13837" max="13837" width="16.5703125" style="100" customWidth="1"/>
    <col min="13838" max="13838" width="15.140625" style="100" customWidth="1"/>
    <col min="13839" max="13839" width="14.42578125" style="100" bestFit="1" customWidth="1"/>
    <col min="13840" max="14080" width="9.140625" style="100"/>
    <col min="14081" max="14081" width="5.140625" style="100" customWidth="1"/>
    <col min="14082" max="14082" width="5.42578125" style="100" customWidth="1"/>
    <col min="14083" max="14084" width="5.7109375" style="100" customWidth="1"/>
    <col min="14085" max="14085" width="58" style="100" customWidth="1"/>
    <col min="14086" max="14086" width="14.85546875" style="100" customWidth="1"/>
    <col min="14087" max="14087" width="14" style="100" customWidth="1"/>
    <col min="14088" max="14088" width="14.85546875" style="100" customWidth="1"/>
    <col min="14089" max="14089" width="16.28515625" style="100" customWidth="1"/>
    <col min="14090" max="14091" width="14.42578125" style="100" customWidth="1"/>
    <col min="14092" max="14092" width="13.7109375" style="100" customWidth="1"/>
    <col min="14093" max="14093" width="16.5703125" style="100" customWidth="1"/>
    <col min="14094" max="14094" width="15.140625" style="100" customWidth="1"/>
    <col min="14095" max="14095" width="14.42578125" style="100" bestFit="1" customWidth="1"/>
    <col min="14096" max="14336" width="9.140625" style="100"/>
    <col min="14337" max="14337" width="5.140625" style="100" customWidth="1"/>
    <col min="14338" max="14338" width="5.42578125" style="100" customWidth="1"/>
    <col min="14339" max="14340" width="5.7109375" style="100" customWidth="1"/>
    <col min="14341" max="14341" width="58" style="100" customWidth="1"/>
    <col min="14342" max="14342" width="14.85546875" style="100" customWidth="1"/>
    <col min="14343" max="14343" width="14" style="100" customWidth="1"/>
    <col min="14344" max="14344" width="14.85546875" style="100" customWidth="1"/>
    <col min="14345" max="14345" width="16.28515625" style="100" customWidth="1"/>
    <col min="14346" max="14347" width="14.42578125" style="100" customWidth="1"/>
    <col min="14348" max="14348" width="13.7109375" style="100" customWidth="1"/>
    <col min="14349" max="14349" width="16.5703125" style="100" customWidth="1"/>
    <col min="14350" max="14350" width="15.140625" style="100" customWidth="1"/>
    <col min="14351" max="14351" width="14.42578125" style="100" bestFit="1" customWidth="1"/>
    <col min="14352" max="14592" width="9.140625" style="100"/>
    <col min="14593" max="14593" width="5.140625" style="100" customWidth="1"/>
    <col min="14594" max="14594" width="5.42578125" style="100" customWidth="1"/>
    <col min="14595" max="14596" width="5.7109375" style="100" customWidth="1"/>
    <col min="14597" max="14597" width="58" style="100" customWidth="1"/>
    <col min="14598" max="14598" width="14.85546875" style="100" customWidth="1"/>
    <col min="14599" max="14599" width="14" style="100" customWidth="1"/>
    <col min="14600" max="14600" width="14.85546875" style="100" customWidth="1"/>
    <col min="14601" max="14601" width="16.28515625" style="100" customWidth="1"/>
    <col min="14602" max="14603" width="14.42578125" style="100" customWidth="1"/>
    <col min="14604" max="14604" width="13.7109375" style="100" customWidth="1"/>
    <col min="14605" max="14605" width="16.5703125" style="100" customWidth="1"/>
    <col min="14606" max="14606" width="15.140625" style="100" customWidth="1"/>
    <col min="14607" max="14607" width="14.42578125" style="100" bestFit="1" customWidth="1"/>
    <col min="14608" max="14848" width="9.140625" style="100"/>
    <col min="14849" max="14849" width="5.140625" style="100" customWidth="1"/>
    <col min="14850" max="14850" width="5.42578125" style="100" customWidth="1"/>
    <col min="14851" max="14852" width="5.7109375" style="100" customWidth="1"/>
    <col min="14853" max="14853" width="58" style="100" customWidth="1"/>
    <col min="14854" max="14854" width="14.85546875" style="100" customWidth="1"/>
    <col min="14855" max="14855" width="14" style="100" customWidth="1"/>
    <col min="14856" max="14856" width="14.85546875" style="100" customWidth="1"/>
    <col min="14857" max="14857" width="16.28515625" style="100" customWidth="1"/>
    <col min="14858" max="14859" width="14.42578125" style="100" customWidth="1"/>
    <col min="14860" max="14860" width="13.7109375" style="100" customWidth="1"/>
    <col min="14861" max="14861" width="16.5703125" style="100" customWidth="1"/>
    <col min="14862" max="14862" width="15.140625" style="100" customWidth="1"/>
    <col min="14863" max="14863" width="14.42578125" style="100" bestFit="1" customWidth="1"/>
    <col min="14864" max="15104" width="9.140625" style="100"/>
    <col min="15105" max="15105" width="5.140625" style="100" customWidth="1"/>
    <col min="15106" max="15106" width="5.42578125" style="100" customWidth="1"/>
    <col min="15107" max="15108" width="5.7109375" style="100" customWidth="1"/>
    <col min="15109" max="15109" width="58" style="100" customWidth="1"/>
    <col min="15110" max="15110" width="14.85546875" style="100" customWidth="1"/>
    <col min="15111" max="15111" width="14" style="100" customWidth="1"/>
    <col min="15112" max="15112" width="14.85546875" style="100" customWidth="1"/>
    <col min="15113" max="15113" width="16.28515625" style="100" customWidth="1"/>
    <col min="15114" max="15115" width="14.42578125" style="100" customWidth="1"/>
    <col min="15116" max="15116" width="13.7109375" style="100" customWidth="1"/>
    <col min="15117" max="15117" width="16.5703125" style="100" customWidth="1"/>
    <col min="15118" max="15118" width="15.140625" style="100" customWidth="1"/>
    <col min="15119" max="15119" width="14.42578125" style="100" bestFit="1" customWidth="1"/>
    <col min="15120" max="15360" width="9.140625" style="100"/>
    <col min="15361" max="15361" width="5.140625" style="100" customWidth="1"/>
    <col min="15362" max="15362" width="5.42578125" style="100" customWidth="1"/>
    <col min="15363" max="15364" width="5.7109375" style="100" customWidth="1"/>
    <col min="15365" max="15365" width="58" style="100" customWidth="1"/>
    <col min="15366" max="15366" width="14.85546875" style="100" customWidth="1"/>
    <col min="15367" max="15367" width="14" style="100" customWidth="1"/>
    <col min="15368" max="15368" width="14.85546875" style="100" customWidth="1"/>
    <col min="15369" max="15369" width="16.28515625" style="100" customWidth="1"/>
    <col min="15370" max="15371" width="14.42578125" style="100" customWidth="1"/>
    <col min="15372" max="15372" width="13.7109375" style="100" customWidth="1"/>
    <col min="15373" max="15373" width="16.5703125" style="100" customWidth="1"/>
    <col min="15374" max="15374" width="15.140625" style="100" customWidth="1"/>
    <col min="15375" max="15375" width="14.42578125" style="100" bestFit="1" customWidth="1"/>
    <col min="15376" max="15616" width="9.140625" style="100"/>
    <col min="15617" max="15617" width="5.140625" style="100" customWidth="1"/>
    <col min="15618" max="15618" width="5.42578125" style="100" customWidth="1"/>
    <col min="15619" max="15620" width="5.7109375" style="100" customWidth="1"/>
    <col min="15621" max="15621" width="58" style="100" customWidth="1"/>
    <col min="15622" max="15622" width="14.85546875" style="100" customWidth="1"/>
    <col min="15623" max="15623" width="14" style="100" customWidth="1"/>
    <col min="15624" max="15624" width="14.85546875" style="100" customWidth="1"/>
    <col min="15625" max="15625" width="16.28515625" style="100" customWidth="1"/>
    <col min="15626" max="15627" width="14.42578125" style="100" customWidth="1"/>
    <col min="15628" max="15628" width="13.7109375" style="100" customWidth="1"/>
    <col min="15629" max="15629" width="16.5703125" style="100" customWidth="1"/>
    <col min="15630" max="15630" width="15.140625" style="100" customWidth="1"/>
    <col min="15631" max="15631" width="14.42578125" style="100" bestFit="1" customWidth="1"/>
    <col min="15632" max="15872" width="9.140625" style="100"/>
    <col min="15873" max="15873" width="5.140625" style="100" customWidth="1"/>
    <col min="15874" max="15874" width="5.42578125" style="100" customWidth="1"/>
    <col min="15875" max="15876" width="5.7109375" style="100" customWidth="1"/>
    <col min="15877" max="15877" width="58" style="100" customWidth="1"/>
    <col min="15878" max="15878" width="14.85546875" style="100" customWidth="1"/>
    <col min="15879" max="15879" width="14" style="100" customWidth="1"/>
    <col min="15880" max="15880" width="14.85546875" style="100" customWidth="1"/>
    <col min="15881" max="15881" width="16.28515625" style="100" customWidth="1"/>
    <col min="15882" max="15883" width="14.42578125" style="100" customWidth="1"/>
    <col min="15884" max="15884" width="13.7109375" style="100" customWidth="1"/>
    <col min="15885" max="15885" width="16.5703125" style="100" customWidth="1"/>
    <col min="15886" max="15886" width="15.140625" style="100" customWidth="1"/>
    <col min="15887" max="15887" width="14.42578125" style="100" bestFit="1" customWidth="1"/>
    <col min="15888" max="16128" width="9.140625" style="100"/>
    <col min="16129" max="16129" width="5.140625" style="100" customWidth="1"/>
    <col min="16130" max="16130" width="5.42578125" style="100" customWidth="1"/>
    <col min="16131" max="16132" width="5.7109375" style="100" customWidth="1"/>
    <col min="16133" max="16133" width="58" style="100" customWidth="1"/>
    <col min="16134" max="16134" width="14.85546875" style="100" customWidth="1"/>
    <col min="16135" max="16135" width="14" style="100" customWidth="1"/>
    <col min="16136" max="16136" width="14.85546875" style="100" customWidth="1"/>
    <col min="16137" max="16137" width="16.28515625" style="100" customWidth="1"/>
    <col min="16138" max="16139" width="14.42578125" style="100" customWidth="1"/>
    <col min="16140" max="16140" width="13.7109375" style="100" customWidth="1"/>
    <col min="16141" max="16141" width="16.5703125" style="100" customWidth="1"/>
    <col min="16142" max="16142" width="15.140625" style="100" customWidth="1"/>
    <col min="16143" max="16143" width="14.42578125" style="100" bestFit="1" customWidth="1"/>
    <col min="16144" max="16384" width="9.140625" style="100"/>
  </cols>
  <sheetData>
    <row r="1" spans="1:15" ht="13.5" x14ac:dyDescent="0.25">
      <c r="L1" s="244" t="s">
        <v>653</v>
      </c>
      <c r="M1" s="244"/>
      <c r="N1" s="244"/>
      <c r="O1" s="244"/>
    </row>
    <row r="2" spans="1:15" ht="13.5" x14ac:dyDescent="0.25">
      <c r="L2" s="244" t="s">
        <v>1</v>
      </c>
      <c r="M2" s="244"/>
      <c r="N2" s="244"/>
      <c r="O2" s="244"/>
    </row>
    <row r="3" spans="1:15" ht="13.5" x14ac:dyDescent="0.25">
      <c r="L3" s="244" t="s">
        <v>2</v>
      </c>
      <c r="M3" s="244"/>
      <c r="N3" s="244"/>
      <c r="O3" s="244"/>
    </row>
    <row r="4" spans="1:15" ht="13.5" x14ac:dyDescent="0.25">
      <c r="L4" s="244" t="s">
        <v>652</v>
      </c>
      <c r="M4" s="244"/>
      <c r="N4" s="244"/>
      <c r="O4" s="244"/>
    </row>
    <row r="5" spans="1:15" ht="13.5" x14ac:dyDescent="0.25">
      <c r="L5" s="244" t="s">
        <v>704</v>
      </c>
      <c r="M5" s="244"/>
      <c r="N5" s="244"/>
      <c r="O5" s="244"/>
    </row>
    <row r="6" spans="1:15" ht="13.5" x14ac:dyDescent="0.25">
      <c r="L6" s="220"/>
      <c r="M6" s="220"/>
      <c r="N6" s="220"/>
      <c r="O6" s="220"/>
    </row>
    <row r="7" spans="1:15" s="129" customFormat="1" ht="14.25" x14ac:dyDescent="0.25">
      <c r="A7" s="130"/>
      <c r="B7" s="238" t="s">
        <v>3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5" s="129" customFormat="1" ht="14.25" x14ac:dyDescent="0.25">
      <c r="A8" s="131"/>
      <c r="B8" s="248" t="s">
        <v>705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</row>
    <row r="9" spans="1:15" s="129" customFormat="1" ht="13.5" x14ac:dyDescent="0.25">
      <c r="A9" s="131"/>
      <c r="B9" s="249" t="s">
        <v>204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</row>
    <row r="10" spans="1:15" s="129" customFormat="1" ht="17.25" customHeight="1" x14ac:dyDescent="0.25">
      <c r="A10" s="130"/>
      <c r="B10" s="239" t="s">
        <v>650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</row>
    <row r="11" spans="1:15" s="129" customFormat="1" x14ac:dyDescent="0.2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  <c r="M11" s="128"/>
      <c r="N11" s="128"/>
    </row>
    <row r="12" spans="1:15" ht="15.75" customHeight="1" thickBot="1" x14ac:dyDescent="0.3">
      <c r="B12" s="134"/>
      <c r="C12" s="135"/>
      <c r="D12" s="135"/>
      <c r="E12" s="136"/>
      <c r="L12" s="137"/>
      <c r="M12" s="128" t="s">
        <v>4</v>
      </c>
    </row>
    <row r="13" spans="1:15" ht="33.75" customHeight="1" thickBot="1" x14ac:dyDescent="0.3">
      <c r="A13" s="250" t="s">
        <v>205</v>
      </c>
      <c r="B13" s="253" t="s">
        <v>206</v>
      </c>
      <c r="C13" s="256" t="s">
        <v>207</v>
      </c>
      <c r="D13" s="256" t="s">
        <v>208</v>
      </c>
      <c r="E13" s="259" t="s">
        <v>209</v>
      </c>
      <c r="F13" s="246" t="s">
        <v>5</v>
      </c>
      <c r="G13" s="246"/>
      <c r="H13" s="247"/>
      <c r="I13" s="245" t="s">
        <v>6</v>
      </c>
      <c r="J13" s="246"/>
      <c r="K13" s="247"/>
      <c r="L13" s="245" t="s">
        <v>7</v>
      </c>
      <c r="M13" s="246"/>
      <c r="N13" s="246"/>
      <c r="O13" s="241" t="s">
        <v>703</v>
      </c>
    </row>
    <row r="14" spans="1:15" s="142" customFormat="1" ht="26.25" customHeight="1" x14ac:dyDescent="0.25">
      <c r="A14" s="251"/>
      <c r="B14" s="254"/>
      <c r="C14" s="257"/>
      <c r="D14" s="257"/>
      <c r="E14" s="260"/>
      <c r="F14" s="138" t="s">
        <v>210</v>
      </c>
      <c r="G14" s="139" t="s">
        <v>211</v>
      </c>
      <c r="H14" s="140"/>
      <c r="I14" s="141" t="s">
        <v>210</v>
      </c>
      <c r="J14" s="139" t="s">
        <v>212</v>
      </c>
      <c r="K14" s="140"/>
      <c r="L14" s="141" t="s">
        <v>210</v>
      </c>
      <c r="M14" s="139" t="s">
        <v>212</v>
      </c>
      <c r="N14" s="167"/>
      <c r="O14" s="242"/>
    </row>
    <row r="15" spans="1:15" s="147" customFormat="1" ht="43.5" customHeight="1" thickBot="1" x14ac:dyDescent="0.3">
      <c r="A15" s="252"/>
      <c r="B15" s="255"/>
      <c r="C15" s="258"/>
      <c r="D15" s="258"/>
      <c r="E15" s="261"/>
      <c r="F15" s="143" t="s">
        <v>213</v>
      </c>
      <c r="G15" s="144" t="s">
        <v>214</v>
      </c>
      <c r="H15" s="145" t="s">
        <v>215</v>
      </c>
      <c r="I15" s="146" t="s">
        <v>216</v>
      </c>
      <c r="J15" s="144" t="s">
        <v>214</v>
      </c>
      <c r="K15" s="145" t="s">
        <v>215</v>
      </c>
      <c r="L15" s="146" t="s">
        <v>217</v>
      </c>
      <c r="M15" s="144" t="s">
        <v>214</v>
      </c>
      <c r="N15" s="168" t="s">
        <v>215</v>
      </c>
      <c r="O15" s="243"/>
    </row>
    <row r="16" spans="1:15" s="151" customFormat="1" x14ac:dyDescent="0.25">
      <c r="A16" s="83">
        <v>1</v>
      </c>
      <c r="B16" s="84">
        <v>2</v>
      </c>
      <c r="C16" s="85">
        <v>3</v>
      </c>
      <c r="D16" s="86">
        <v>4</v>
      </c>
      <c r="E16" s="87">
        <v>5</v>
      </c>
      <c r="F16" s="148">
        <v>6</v>
      </c>
      <c r="G16" s="149">
        <v>7</v>
      </c>
      <c r="H16" s="150">
        <v>8</v>
      </c>
      <c r="I16" s="148">
        <v>9</v>
      </c>
      <c r="J16" s="149">
        <v>10</v>
      </c>
      <c r="K16" s="150">
        <v>11</v>
      </c>
      <c r="L16" s="148">
        <v>12</v>
      </c>
      <c r="M16" s="149">
        <v>13</v>
      </c>
      <c r="N16" s="169">
        <v>14</v>
      </c>
      <c r="O16" s="177"/>
    </row>
    <row r="17" spans="1:15" s="154" customFormat="1" ht="99" customHeight="1" x14ac:dyDescent="0.25">
      <c r="A17" s="88">
        <v>2000</v>
      </c>
      <c r="B17" s="89" t="s">
        <v>218</v>
      </c>
      <c r="C17" s="90" t="s">
        <v>21</v>
      </c>
      <c r="D17" s="90" t="s">
        <v>21</v>
      </c>
      <c r="E17" s="152" t="s">
        <v>219</v>
      </c>
      <c r="F17" s="153">
        <f t="shared" ref="F17:N17" si="0">SUM(F18,F52,F69,F98,F151,F171,F191,F220,F250,F281,F313)</f>
        <v>6998874.9273999995</v>
      </c>
      <c r="G17" s="153">
        <f t="shared" si="0"/>
        <v>5077736.3</v>
      </c>
      <c r="H17" s="153">
        <f t="shared" si="0"/>
        <v>1921138.6274000001</v>
      </c>
      <c r="I17" s="153">
        <f t="shared" si="0"/>
        <v>7005402.3273999998</v>
      </c>
      <c r="J17" s="153">
        <f t="shared" si="0"/>
        <v>5084263.7</v>
      </c>
      <c r="K17" s="153">
        <f t="shared" si="0"/>
        <v>2916138.6274000001</v>
      </c>
      <c r="L17" s="153">
        <f t="shared" si="0"/>
        <v>4648581.9287</v>
      </c>
      <c r="M17" s="153">
        <f t="shared" si="0"/>
        <v>3036421.966</v>
      </c>
      <c r="N17" s="170">
        <f t="shared" si="0"/>
        <v>2467659.9626999996</v>
      </c>
      <c r="O17" s="162">
        <f>L17/I17*100</f>
        <v>66.357101440386288</v>
      </c>
    </row>
    <row r="18" spans="1:15" s="155" customFormat="1" ht="84" customHeight="1" x14ac:dyDescent="0.25">
      <c r="A18" s="91">
        <v>2100</v>
      </c>
      <c r="B18" s="92" t="s">
        <v>220</v>
      </c>
      <c r="C18" s="93" t="s">
        <v>221</v>
      </c>
      <c r="D18" s="93" t="s">
        <v>221</v>
      </c>
      <c r="E18" s="152" t="s">
        <v>222</v>
      </c>
      <c r="F18" s="153">
        <f t="shared" ref="F18:N18" si="1">SUM(F20,F25,F29,F34,F37,F40,F43,F46)</f>
        <v>1621760.5</v>
      </c>
      <c r="G18" s="153">
        <f t="shared" si="1"/>
        <v>1400760.5</v>
      </c>
      <c r="H18" s="153">
        <f t="shared" si="1"/>
        <v>221000</v>
      </c>
      <c r="I18" s="153">
        <f t="shared" si="1"/>
        <v>1639995.5</v>
      </c>
      <c r="J18" s="153">
        <f t="shared" si="1"/>
        <v>1406560.5</v>
      </c>
      <c r="K18" s="153">
        <f t="shared" si="1"/>
        <v>233435</v>
      </c>
      <c r="L18" s="153">
        <f t="shared" si="1"/>
        <v>810553.93090000004</v>
      </c>
      <c r="M18" s="153">
        <f t="shared" si="1"/>
        <v>773220.08200000005</v>
      </c>
      <c r="N18" s="170">
        <f t="shared" si="1"/>
        <v>37333.848899999997</v>
      </c>
      <c r="O18" s="174">
        <f>L18/I18*100</f>
        <v>49.424155791890897</v>
      </c>
    </row>
    <row r="19" spans="1:15" ht="18" customHeight="1" x14ac:dyDescent="0.25">
      <c r="A19" s="91"/>
      <c r="B19" s="94"/>
      <c r="C19" s="95"/>
      <c r="D19" s="95"/>
      <c r="E19" s="156" t="s">
        <v>12</v>
      </c>
      <c r="F19" s="157"/>
      <c r="G19" s="157"/>
      <c r="H19" s="157"/>
      <c r="I19" s="157"/>
      <c r="J19" s="157"/>
      <c r="K19" s="157"/>
      <c r="L19" s="157"/>
      <c r="M19" s="157"/>
      <c r="N19" s="171"/>
      <c r="O19" s="173"/>
    </row>
    <row r="20" spans="1:15" s="158" customFormat="1" ht="45" customHeight="1" x14ac:dyDescent="0.25">
      <c r="A20" s="91">
        <v>2110</v>
      </c>
      <c r="B20" s="94" t="s">
        <v>220</v>
      </c>
      <c r="C20" s="95" t="s">
        <v>223</v>
      </c>
      <c r="D20" s="95" t="s">
        <v>221</v>
      </c>
      <c r="E20" s="156" t="s">
        <v>224</v>
      </c>
      <c r="F20" s="157">
        <f>SUM(F22:F24)</f>
        <v>1553924.875</v>
      </c>
      <c r="G20" s="157">
        <f t="shared" ref="G20:N20" si="2">SUM(G22:G24)</f>
        <v>1335924.875</v>
      </c>
      <c r="H20" s="157">
        <f t="shared" si="2"/>
        <v>218000</v>
      </c>
      <c r="I20" s="157">
        <f t="shared" si="2"/>
        <v>1571159.875</v>
      </c>
      <c r="J20" s="157">
        <f t="shared" si="2"/>
        <v>1340724.875</v>
      </c>
      <c r="K20" s="157">
        <f t="shared" si="2"/>
        <v>230435</v>
      </c>
      <c r="L20" s="157">
        <f t="shared" si="2"/>
        <v>797934.36259999999</v>
      </c>
      <c r="M20" s="157">
        <f t="shared" si="2"/>
        <v>762590.51370000001</v>
      </c>
      <c r="N20" s="171">
        <f t="shared" si="2"/>
        <v>35343.848899999997</v>
      </c>
      <c r="O20" s="174">
        <f>L20/I20*100</f>
        <v>50.786325140845392</v>
      </c>
    </row>
    <row r="21" spans="1:15" s="158" customFormat="1" ht="12" customHeight="1" x14ac:dyDescent="0.25">
      <c r="A21" s="91"/>
      <c r="B21" s="94"/>
      <c r="C21" s="95"/>
      <c r="D21" s="95"/>
      <c r="E21" s="156" t="s">
        <v>225</v>
      </c>
      <c r="F21" s="157"/>
      <c r="G21" s="157"/>
      <c r="H21" s="157"/>
      <c r="I21" s="157"/>
      <c r="J21" s="157"/>
      <c r="K21" s="157"/>
      <c r="L21" s="157"/>
      <c r="M21" s="157"/>
      <c r="N21" s="171"/>
      <c r="O21" s="175"/>
    </row>
    <row r="22" spans="1:15" ht="20.25" customHeight="1" x14ac:dyDescent="0.25">
      <c r="A22" s="91">
        <v>2111</v>
      </c>
      <c r="B22" s="94" t="s">
        <v>220</v>
      </c>
      <c r="C22" s="95" t="s">
        <v>223</v>
      </c>
      <c r="D22" s="95" t="s">
        <v>223</v>
      </c>
      <c r="E22" s="156" t="s">
        <v>226</v>
      </c>
      <c r="F22" s="157">
        <f>SUM(G22:H22)</f>
        <v>1553924.875</v>
      </c>
      <c r="G22" s="157">
        <v>1335924.875</v>
      </c>
      <c r="H22" s="157">
        <v>218000</v>
      </c>
      <c r="I22" s="157">
        <f>SUM(J22:K22)</f>
        <v>1571159.875</v>
      </c>
      <c r="J22" s="157">
        <v>1340724.875</v>
      </c>
      <c r="K22" s="157">
        <v>230435</v>
      </c>
      <c r="L22" s="157">
        <f>SUM(M22:N22)</f>
        <v>797934.36259999999</v>
      </c>
      <c r="M22" s="157">
        <v>762590.51370000001</v>
      </c>
      <c r="N22" s="171">
        <v>35343.848899999997</v>
      </c>
      <c r="O22" s="174">
        <f>L22/I22*100</f>
        <v>50.786325140845392</v>
      </c>
    </row>
    <row r="23" spans="1:15" ht="23.25" customHeight="1" x14ac:dyDescent="0.25">
      <c r="A23" s="91">
        <v>2112</v>
      </c>
      <c r="B23" s="94" t="s">
        <v>220</v>
      </c>
      <c r="C23" s="95" t="s">
        <v>223</v>
      </c>
      <c r="D23" s="95" t="s">
        <v>227</v>
      </c>
      <c r="E23" s="156" t="s">
        <v>228</v>
      </c>
      <c r="F23" s="157">
        <f>SUM(G23:H23)</f>
        <v>0</v>
      </c>
      <c r="G23" s="157">
        <v>0</v>
      </c>
      <c r="H23" s="157">
        <v>0</v>
      </c>
      <c r="I23" s="157">
        <f>SUM(J23:K23)</f>
        <v>0</v>
      </c>
      <c r="J23" s="157">
        <v>0</v>
      </c>
      <c r="K23" s="157">
        <v>0</v>
      </c>
      <c r="L23" s="157">
        <f>SUM(M23:N23)</f>
        <v>0</v>
      </c>
      <c r="M23" s="157">
        <v>0</v>
      </c>
      <c r="N23" s="171">
        <v>0</v>
      </c>
      <c r="O23" s="173"/>
    </row>
    <row r="24" spans="1:15" ht="18.75" customHeight="1" x14ac:dyDescent="0.25">
      <c r="A24" s="91">
        <v>2113</v>
      </c>
      <c r="B24" s="94" t="s">
        <v>220</v>
      </c>
      <c r="C24" s="95" t="s">
        <v>223</v>
      </c>
      <c r="D24" s="95" t="s">
        <v>229</v>
      </c>
      <c r="E24" s="156" t="s">
        <v>230</v>
      </c>
      <c r="F24" s="157">
        <f>SUM(G24:H24)</f>
        <v>0</v>
      </c>
      <c r="G24" s="157">
        <v>0</v>
      </c>
      <c r="H24" s="157">
        <v>0</v>
      </c>
      <c r="I24" s="157">
        <f>SUM(J24:K24)</f>
        <v>0</v>
      </c>
      <c r="J24" s="157">
        <v>0</v>
      </c>
      <c r="K24" s="157">
        <v>0</v>
      </c>
      <c r="L24" s="157">
        <f>SUM(M24:N24)</f>
        <v>0</v>
      </c>
      <c r="M24" s="157">
        <v>0</v>
      </c>
      <c r="N24" s="171">
        <v>0</v>
      </c>
      <c r="O24" s="173"/>
    </row>
    <row r="25" spans="1:15" ht="18.75" customHeight="1" x14ac:dyDescent="0.25">
      <c r="A25" s="91">
        <v>2120</v>
      </c>
      <c r="B25" s="94" t="s">
        <v>220</v>
      </c>
      <c r="C25" s="95" t="s">
        <v>227</v>
      </c>
      <c r="D25" s="95" t="s">
        <v>221</v>
      </c>
      <c r="E25" s="159" t="s">
        <v>231</v>
      </c>
      <c r="F25" s="157">
        <f>SUM(F27:F28)</f>
        <v>0</v>
      </c>
      <c r="G25" s="157">
        <f t="shared" ref="G25:N25" si="3">SUM(G27:G28)</f>
        <v>0</v>
      </c>
      <c r="H25" s="157">
        <f t="shared" si="3"/>
        <v>0</v>
      </c>
      <c r="I25" s="157">
        <f t="shared" si="3"/>
        <v>0</v>
      </c>
      <c r="J25" s="157">
        <f t="shared" si="3"/>
        <v>0</v>
      </c>
      <c r="K25" s="157">
        <f t="shared" si="3"/>
        <v>0</v>
      </c>
      <c r="L25" s="157">
        <f t="shared" si="3"/>
        <v>0</v>
      </c>
      <c r="M25" s="157">
        <f t="shared" si="3"/>
        <v>0</v>
      </c>
      <c r="N25" s="171">
        <f t="shared" si="3"/>
        <v>0</v>
      </c>
      <c r="O25" s="173"/>
    </row>
    <row r="26" spans="1:15" s="158" customFormat="1" ht="12" customHeight="1" x14ac:dyDescent="0.25">
      <c r="A26" s="91"/>
      <c r="B26" s="94"/>
      <c r="C26" s="95"/>
      <c r="D26" s="95"/>
      <c r="E26" s="156" t="s">
        <v>225</v>
      </c>
      <c r="F26" s="157"/>
      <c r="G26" s="157"/>
      <c r="H26" s="157"/>
      <c r="I26" s="157"/>
      <c r="J26" s="157"/>
      <c r="K26" s="157"/>
      <c r="L26" s="157"/>
      <c r="M26" s="157"/>
      <c r="N26" s="171"/>
      <c r="O26" s="175"/>
    </row>
    <row r="27" spans="1:15" ht="16.5" customHeight="1" x14ac:dyDescent="0.25">
      <c r="A27" s="91">
        <v>2121</v>
      </c>
      <c r="B27" s="94" t="s">
        <v>220</v>
      </c>
      <c r="C27" s="95" t="s">
        <v>227</v>
      </c>
      <c r="D27" s="95" t="s">
        <v>223</v>
      </c>
      <c r="E27" s="156" t="s">
        <v>232</v>
      </c>
      <c r="F27" s="157">
        <f>SUM(G27:H27)</f>
        <v>0</v>
      </c>
      <c r="G27" s="157">
        <v>0</v>
      </c>
      <c r="H27" s="157">
        <v>0</v>
      </c>
      <c r="I27" s="157">
        <f>SUM(J27:K27)</f>
        <v>0</v>
      </c>
      <c r="J27" s="157">
        <v>0</v>
      </c>
      <c r="K27" s="157">
        <v>0</v>
      </c>
      <c r="L27" s="157">
        <f>SUM(M27:N27)</f>
        <v>0</v>
      </c>
      <c r="M27" s="157">
        <v>0</v>
      </c>
      <c r="N27" s="171">
        <v>0</v>
      </c>
      <c r="O27" s="173"/>
    </row>
    <row r="28" spans="1:15" ht="30.75" customHeight="1" x14ac:dyDescent="0.25">
      <c r="A28" s="91">
        <v>2122</v>
      </c>
      <c r="B28" s="94" t="s">
        <v>220</v>
      </c>
      <c r="C28" s="95" t="s">
        <v>227</v>
      </c>
      <c r="D28" s="95" t="s">
        <v>227</v>
      </c>
      <c r="E28" s="156" t="s">
        <v>233</v>
      </c>
      <c r="F28" s="157">
        <f>SUM(G28:H28)</f>
        <v>0</v>
      </c>
      <c r="G28" s="157">
        <v>0</v>
      </c>
      <c r="H28" s="157">
        <v>0</v>
      </c>
      <c r="I28" s="157">
        <f>SUM(J28:K28)</f>
        <v>0</v>
      </c>
      <c r="J28" s="157">
        <v>0</v>
      </c>
      <c r="K28" s="157">
        <v>0</v>
      </c>
      <c r="L28" s="157">
        <f>SUM(M28:N28)</f>
        <v>0</v>
      </c>
      <c r="M28" s="157">
        <v>0</v>
      </c>
      <c r="N28" s="171">
        <v>0</v>
      </c>
      <c r="O28" s="173"/>
    </row>
    <row r="29" spans="1:15" ht="18" customHeight="1" x14ac:dyDescent="0.25">
      <c r="A29" s="91">
        <v>2130</v>
      </c>
      <c r="B29" s="94" t="s">
        <v>220</v>
      </c>
      <c r="C29" s="95" t="s">
        <v>229</v>
      </c>
      <c r="D29" s="95" t="s">
        <v>221</v>
      </c>
      <c r="E29" s="159" t="s">
        <v>234</v>
      </c>
      <c r="F29" s="157">
        <f>SUM(F31:F33)</f>
        <v>13835.625</v>
      </c>
      <c r="G29" s="157">
        <f t="shared" ref="G29:N29" si="4">SUM(G31:G33)</f>
        <v>10835.625</v>
      </c>
      <c r="H29" s="157">
        <f t="shared" si="4"/>
        <v>3000</v>
      </c>
      <c r="I29" s="157">
        <f t="shared" si="4"/>
        <v>13835.625</v>
      </c>
      <c r="J29" s="157">
        <f t="shared" si="4"/>
        <v>10835.625</v>
      </c>
      <c r="K29" s="157">
        <f t="shared" si="4"/>
        <v>3000</v>
      </c>
      <c r="L29" s="157">
        <f t="shared" si="4"/>
        <v>6841.2322999999997</v>
      </c>
      <c r="M29" s="157">
        <f t="shared" si="4"/>
        <v>4851.2322999999997</v>
      </c>
      <c r="N29" s="171">
        <f t="shared" si="4"/>
        <v>1990</v>
      </c>
      <c r="O29" s="174">
        <f>L29/I29*100</f>
        <v>49.446499887066899</v>
      </c>
    </row>
    <row r="30" spans="1:15" s="158" customFormat="1" ht="14.25" customHeight="1" x14ac:dyDescent="0.25">
      <c r="A30" s="91"/>
      <c r="B30" s="94"/>
      <c r="C30" s="95"/>
      <c r="D30" s="95"/>
      <c r="E30" s="156" t="s">
        <v>225</v>
      </c>
      <c r="F30" s="157"/>
      <c r="G30" s="157"/>
      <c r="H30" s="157"/>
      <c r="I30" s="157"/>
      <c r="J30" s="157"/>
      <c r="K30" s="157"/>
      <c r="L30" s="157"/>
      <c r="M30" s="157"/>
      <c r="N30" s="171"/>
      <c r="O30" s="175"/>
    </row>
    <row r="31" spans="1:15" ht="31.5" customHeight="1" x14ac:dyDescent="0.25">
      <c r="A31" s="91">
        <v>2131</v>
      </c>
      <c r="B31" s="94" t="s">
        <v>220</v>
      </c>
      <c r="C31" s="95" t="s">
        <v>229</v>
      </c>
      <c r="D31" s="95" t="s">
        <v>223</v>
      </c>
      <c r="E31" s="156" t="s">
        <v>235</v>
      </c>
      <c r="F31" s="157">
        <f>SUM(G31:H31)</f>
        <v>10835.625</v>
      </c>
      <c r="G31" s="157">
        <v>10835.625</v>
      </c>
      <c r="H31" s="157">
        <v>0</v>
      </c>
      <c r="I31" s="157">
        <f>SUM(J31:K31)</f>
        <v>10835.625</v>
      </c>
      <c r="J31" s="157">
        <v>10835.625</v>
      </c>
      <c r="K31" s="157">
        <v>0</v>
      </c>
      <c r="L31" s="157">
        <f>SUM(M31:N31)</f>
        <v>4851.2322999999997</v>
      </c>
      <c r="M31" s="157">
        <v>4851.2322999999997</v>
      </c>
      <c r="N31" s="171">
        <v>0</v>
      </c>
      <c r="O31" s="174">
        <f>L31/I31*100</f>
        <v>44.771135029128452</v>
      </c>
    </row>
    <row r="32" spans="1:15" ht="24.75" customHeight="1" x14ac:dyDescent="0.25">
      <c r="A32" s="91">
        <v>2132</v>
      </c>
      <c r="B32" s="94" t="s">
        <v>220</v>
      </c>
      <c r="C32" s="95">
        <v>3</v>
      </c>
      <c r="D32" s="95">
        <v>2</v>
      </c>
      <c r="E32" s="156" t="s">
        <v>236</v>
      </c>
      <c r="F32" s="157">
        <f>SUM(G32:H32)</f>
        <v>0</v>
      </c>
      <c r="G32" s="157">
        <v>0</v>
      </c>
      <c r="H32" s="157">
        <v>0</v>
      </c>
      <c r="I32" s="157">
        <f>SUM(J32:K32)</f>
        <v>0</v>
      </c>
      <c r="J32" s="157">
        <v>0</v>
      </c>
      <c r="K32" s="157">
        <v>0</v>
      </c>
      <c r="L32" s="157">
        <f>SUM(M32:N32)</f>
        <v>0</v>
      </c>
      <c r="M32" s="157">
        <v>0</v>
      </c>
      <c r="N32" s="171">
        <v>0</v>
      </c>
      <c r="O32" s="173"/>
    </row>
    <row r="33" spans="1:15" ht="20.25" customHeight="1" x14ac:dyDescent="0.25">
      <c r="A33" s="91">
        <v>2133</v>
      </c>
      <c r="B33" s="94" t="s">
        <v>220</v>
      </c>
      <c r="C33" s="95">
        <v>3</v>
      </c>
      <c r="D33" s="95">
        <v>3</v>
      </c>
      <c r="E33" s="156" t="s">
        <v>237</v>
      </c>
      <c r="F33" s="157">
        <f>SUM(G33:H33)</f>
        <v>3000</v>
      </c>
      <c r="G33" s="157">
        <v>0</v>
      </c>
      <c r="H33" s="157">
        <v>3000</v>
      </c>
      <c r="I33" s="157">
        <f>SUM(J33:K33)</f>
        <v>3000</v>
      </c>
      <c r="J33" s="157">
        <v>0</v>
      </c>
      <c r="K33" s="157">
        <v>3000</v>
      </c>
      <c r="L33" s="157">
        <f>SUM(M33:N33)</f>
        <v>1990</v>
      </c>
      <c r="M33" s="157">
        <v>0</v>
      </c>
      <c r="N33" s="171">
        <v>1990</v>
      </c>
      <c r="O33" s="174">
        <f>L33/I33*100</f>
        <v>66.333333333333329</v>
      </c>
    </row>
    <row r="34" spans="1:15" ht="21.75" customHeight="1" x14ac:dyDescent="0.25">
      <c r="A34" s="91">
        <v>2140</v>
      </c>
      <c r="B34" s="94" t="s">
        <v>220</v>
      </c>
      <c r="C34" s="95">
        <v>4</v>
      </c>
      <c r="D34" s="95">
        <v>0</v>
      </c>
      <c r="E34" s="159" t="s">
        <v>238</v>
      </c>
      <c r="F34" s="157">
        <f>SUM(F36)</f>
        <v>0</v>
      </c>
      <c r="G34" s="157">
        <f t="shared" ref="G34:N34" si="5">SUM(G36)</f>
        <v>0</v>
      </c>
      <c r="H34" s="157">
        <f t="shared" si="5"/>
        <v>0</v>
      </c>
      <c r="I34" s="157">
        <f t="shared" si="5"/>
        <v>0</v>
      </c>
      <c r="J34" s="157">
        <f t="shared" si="5"/>
        <v>0</v>
      </c>
      <c r="K34" s="157">
        <f t="shared" si="5"/>
        <v>0</v>
      </c>
      <c r="L34" s="157">
        <f t="shared" si="5"/>
        <v>0</v>
      </c>
      <c r="M34" s="157">
        <f t="shared" si="5"/>
        <v>0</v>
      </c>
      <c r="N34" s="171">
        <f t="shared" si="5"/>
        <v>0</v>
      </c>
      <c r="O34" s="173"/>
    </row>
    <row r="35" spans="1:15" s="158" customFormat="1" ht="15" customHeight="1" x14ac:dyDescent="0.25">
      <c r="A35" s="91"/>
      <c r="B35" s="94"/>
      <c r="C35" s="95"/>
      <c r="D35" s="95"/>
      <c r="E35" s="156" t="s">
        <v>225</v>
      </c>
      <c r="F35" s="157"/>
      <c r="G35" s="157"/>
      <c r="H35" s="157"/>
      <c r="I35" s="157"/>
      <c r="J35" s="157"/>
      <c r="K35" s="157"/>
      <c r="L35" s="157"/>
      <c r="M35" s="157"/>
      <c r="N35" s="171"/>
      <c r="O35" s="175"/>
    </row>
    <row r="36" spans="1:15" ht="17.25" customHeight="1" x14ac:dyDescent="0.25">
      <c r="A36" s="91">
        <v>2141</v>
      </c>
      <c r="B36" s="94" t="s">
        <v>220</v>
      </c>
      <c r="C36" s="95">
        <v>4</v>
      </c>
      <c r="D36" s="95">
        <v>1</v>
      </c>
      <c r="E36" s="156" t="s">
        <v>238</v>
      </c>
      <c r="F36" s="157">
        <f>SUM(G36:H36)</f>
        <v>0</v>
      </c>
      <c r="G36" s="157">
        <v>0</v>
      </c>
      <c r="H36" s="157">
        <v>0</v>
      </c>
      <c r="I36" s="157">
        <f>SUM(J36:K36)</f>
        <v>0</v>
      </c>
      <c r="J36" s="157">
        <v>0</v>
      </c>
      <c r="K36" s="157">
        <v>0</v>
      </c>
      <c r="L36" s="157">
        <f>SUM(M36:N36)</f>
        <v>0</v>
      </c>
      <c r="M36" s="157">
        <v>0</v>
      </c>
      <c r="N36" s="171">
        <v>0</v>
      </c>
      <c r="O36" s="173"/>
    </row>
    <row r="37" spans="1:15" ht="36.75" customHeight="1" x14ac:dyDescent="0.25">
      <c r="A37" s="91">
        <v>2150</v>
      </c>
      <c r="B37" s="94" t="s">
        <v>220</v>
      </c>
      <c r="C37" s="95">
        <v>5</v>
      </c>
      <c r="D37" s="95">
        <v>0</v>
      </c>
      <c r="E37" s="159" t="s">
        <v>239</v>
      </c>
      <c r="F37" s="157">
        <f>SUM(F39)</f>
        <v>0</v>
      </c>
      <c r="G37" s="157">
        <f t="shared" ref="G37:N37" si="6">SUM(G39)</f>
        <v>0</v>
      </c>
      <c r="H37" s="157">
        <f t="shared" si="6"/>
        <v>0</v>
      </c>
      <c r="I37" s="157">
        <f t="shared" si="6"/>
        <v>0</v>
      </c>
      <c r="J37" s="157">
        <f t="shared" si="6"/>
        <v>0</v>
      </c>
      <c r="K37" s="157">
        <f t="shared" si="6"/>
        <v>0</v>
      </c>
      <c r="L37" s="157">
        <f t="shared" si="6"/>
        <v>0</v>
      </c>
      <c r="M37" s="157">
        <f t="shared" si="6"/>
        <v>0</v>
      </c>
      <c r="N37" s="171">
        <f t="shared" si="6"/>
        <v>0</v>
      </c>
      <c r="O37" s="173"/>
    </row>
    <row r="38" spans="1:15" s="158" customFormat="1" ht="16.5" customHeight="1" x14ac:dyDescent="0.25">
      <c r="A38" s="91"/>
      <c r="B38" s="94"/>
      <c r="C38" s="95"/>
      <c r="D38" s="95"/>
      <c r="E38" s="156" t="s">
        <v>225</v>
      </c>
      <c r="F38" s="157"/>
      <c r="G38" s="157"/>
      <c r="H38" s="157"/>
      <c r="I38" s="157"/>
      <c r="J38" s="157"/>
      <c r="K38" s="157"/>
      <c r="L38" s="157"/>
      <c r="M38" s="157"/>
      <c r="N38" s="171"/>
      <c r="O38" s="175"/>
    </row>
    <row r="39" spans="1:15" ht="37.5" customHeight="1" x14ac:dyDescent="0.25">
      <c r="A39" s="91">
        <v>2151</v>
      </c>
      <c r="B39" s="94" t="s">
        <v>220</v>
      </c>
      <c r="C39" s="95">
        <v>5</v>
      </c>
      <c r="D39" s="95">
        <v>1</v>
      </c>
      <c r="E39" s="156" t="s">
        <v>239</v>
      </c>
      <c r="F39" s="157">
        <f>SUM(G39:H39)</f>
        <v>0</v>
      </c>
      <c r="G39" s="157">
        <v>0</v>
      </c>
      <c r="H39" s="157">
        <v>0</v>
      </c>
      <c r="I39" s="157">
        <f>SUM(J39:K39)</f>
        <v>0</v>
      </c>
      <c r="J39" s="157">
        <v>0</v>
      </c>
      <c r="K39" s="157">
        <v>0</v>
      </c>
      <c r="L39" s="157">
        <f>SUM(M39:N39)</f>
        <v>0</v>
      </c>
      <c r="M39" s="157">
        <v>0</v>
      </c>
      <c r="N39" s="171">
        <v>0</v>
      </c>
      <c r="O39" s="173"/>
    </row>
    <row r="40" spans="1:15" ht="33.75" customHeight="1" x14ac:dyDescent="0.25">
      <c r="A40" s="91">
        <v>2160</v>
      </c>
      <c r="B40" s="94" t="s">
        <v>220</v>
      </c>
      <c r="C40" s="95">
        <v>6</v>
      </c>
      <c r="D40" s="95">
        <v>0</v>
      </c>
      <c r="E40" s="159" t="s">
        <v>240</v>
      </c>
      <c r="F40" s="157">
        <f>SUM(F42)</f>
        <v>54000</v>
      </c>
      <c r="G40" s="157">
        <f t="shared" ref="G40:N40" si="7">SUM(G42)</f>
        <v>54000</v>
      </c>
      <c r="H40" s="157">
        <f t="shared" si="7"/>
        <v>0</v>
      </c>
      <c r="I40" s="157">
        <f t="shared" si="7"/>
        <v>55000</v>
      </c>
      <c r="J40" s="157">
        <f t="shared" si="7"/>
        <v>55000</v>
      </c>
      <c r="K40" s="157">
        <f t="shared" si="7"/>
        <v>0</v>
      </c>
      <c r="L40" s="157">
        <f t="shared" si="7"/>
        <v>5778.3360000000002</v>
      </c>
      <c r="M40" s="157">
        <f t="shared" si="7"/>
        <v>5778.3360000000002</v>
      </c>
      <c r="N40" s="171">
        <f t="shared" si="7"/>
        <v>0</v>
      </c>
      <c r="O40" s="174">
        <f>L40/I40*100</f>
        <v>10.506065454545455</v>
      </c>
    </row>
    <row r="41" spans="1:15" s="158" customFormat="1" ht="14.25" customHeight="1" x14ac:dyDescent="0.25">
      <c r="A41" s="91"/>
      <c r="B41" s="94"/>
      <c r="C41" s="95"/>
      <c r="D41" s="95"/>
      <c r="E41" s="156" t="s">
        <v>225</v>
      </c>
      <c r="F41" s="157"/>
      <c r="G41" s="157"/>
      <c r="H41" s="157"/>
      <c r="I41" s="157"/>
      <c r="J41" s="157"/>
      <c r="K41" s="157"/>
      <c r="L41" s="157"/>
      <c r="M41" s="157"/>
      <c r="N41" s="171"/>
      <c r="O41" s="174"/>
    </row>
    <row r="42" spans="1:15" ht="38.25" customHeight="1" x14ac:dyDescent="0.25">
      <c r="A42" s="91">
        <v>2161</v>
      </c>
      <c r="B42" s="94" t="s">
        <v>220</v>
      </c>
      <c r="C42" s="95">
        <v>6</v>
      </c>
      <c r="D42" s="95">
        <v>1</v>
      </c>
      <c r="E42" s="156" t="s">
        <v>241</v>
      </c>
      <c r="F42" s="157">
        <f>SUM(G42:H42)</f>
        <v>54000</v>
      </c>
      <c r="G42" s="157">
        <v>54000</v>
      </c>
      <c r="H42" s="157">
        <v>0</v>
      </c>
      <c r="I42" s="157">
        <f>SUM(J42:K42)</f>
        <v>55000</v>
      </c>
      <c r="J42" s="157">
        <v>55000</v>
      </c>
      <c r="K42" s="157">
        <v>0</v>
      </c>
      <c r="L42" s="157">
        <f>SUM(M42:N42)</f>
        <v>5778.3360000000002</v>
      </c>
      <c r="M42" s="157">
        <v>5778.3360000000002</v>
      </c>
      <c r="N42" s="171">
        <v>0</v>
      </c>
      <c r="O42" s="174">
        <f>L42/I42*100</f>
        <v>10.506065454545455</v>
      </c>
    </row>
    <row r="43" spans="1:15" ht="25.5" x14ac:dyDescent="0.25">
      <c r="A43" s="91">
        <v>2170</v>
      </c>
      <c r="B43" s="94" t="s">
        <v>220</v>
      </c>
      <c r="C43" s="95">
        <v>7</v>
      </c>
      <c r="D43" s="95">
        <v>0</v>
      </c>
      <c r="E43" s="159" t="s">
        <v>242</v>
      </c>
      <c r="F43" s="157">
        <f>SUM(F45)</f>
        <v>0</v>
      </c>
      <c r="G43" s="157">
        <f t="shared" ref="G43:N43" si="8">SUM(G45)</f>
        <v>0</v>
      </c>
      <c r="H43" s="157">
        <f t="shared" si="8"/>
        <v>0</v>
      </c>
      <c r="I43" s="157">
        <f t="shared" si="8"/>
        <v>0</v>
      </c>
      <c r="J43" s="157">
        <f t="shared" si="8"/>
        <v>0</v>
      </c>
      <c r="K43" s="157">
        <f t="shared" si="8"/>
        <v>0</v>
      </c>
      <c r="L43" s="157">
        <f t="shared" si="8"/>
        <v>0</v>
      </c>
      <c r="M43" s="157">
        <f t="shared" si="8"/>
        <v>0</v>
      </c>
      <c r="N43" s="171">
        <f t="shared" si="8"/>
        <v>0</v>
      </c>
      <c r="O43" s="174"/>
    </row>
    <row r="44" spans="1:15" s="158" customFormat="1" ht="14.25" customHeight="1" x14ac:dyDescent="0.25">
      <c r="A44" s="91"/>
      <c r="B44" s="94"/>
      <c r="C44" s="95"/>
      <c r="D44" s="95"/>
      <c r="E44" s="156" t="s">
        <v>225</v>
      </c>
      <c r="F44" s="157"/>
      <c r="G44" s="157"/>
      <c r="H44" s="157"/>
      <c r="I44" s="157"/>
      <c r="J44" s="157"/>
      <c r="K44" s="157"/>
      <c r="L44" s="157"/>
      <c r="M44" s="157"/>
      <c r="N44" s="171"/>
      <c r="O44" s="174"/>
    </row>
    <row r="45" spans="1:15" ht="25.5" x14ac:dyDescent="0.25">
      <c r="A45" s="91">
        <v>2171</v>
      </c>
      <c r="B45" s="94" t="s">
        <v>220</v>
      </c>
      <c r="C45" s="95">
        <v>7</v>
      </c>
      <c r="D45" s="95">
        <v>1</v>
      </c>
      <c r="E45" s="156" t="s">
        <v>242</v>
      </c>
      <c r="F45" s="157">
        <f>SUM(G45:H45)</f>
        <v>0</v>
      </c>
      <c r="G45" s="157">
        <v>0</v>
      </c>
      <c r="H45" s="157">
        <v>0</v>
      </c>
      <c r="I45" s="157">
        <f>SUM(J45:K45)</f>
        <v>0</v>
      </c>
      <c r="J45" s="157">
        <v>0</v>
      </c>
      <c r="K45" s="157">
        <v>0</v>
      </c>
      <c r="L45" s="157">
        <f>SUM(M45:N45)</f>
        <v>0</v>
      </c>
      <c r="M45" s="157">
        <v>0</v>
      </c>
      <c r="N45" s="171">
        <v>0</v>
      </c>
      <c r="O45" s="174"/>
    </row>
    <row r="46" spans="1:15" ht="54" customHeight="1" x14ac:dyDescent="0.25">
      <c r="A46" s="91">
        <v>2180</v>
      </c>
      <c r="B46" s="94" t="s">
        <v>220</v>
      </c>
      <c r="C46" s="95">
        <v>8</v>
      </c>
      <c r="D46" s="95">
        <v>0</v>
      </c>
      <c r="E46" s="159" t="s">
        <v>243</v>
      </c>
      <c r="F46" s="157">
        <f>SUM(F48)</f>
        <v>0</v>
      </c>
      <c r="G46" s="157">
        <f t="shared" ref="G46:N46" si="9">SUM(G48)</f>
        <v>0</v>
      </c>
      <c r="H46" s="157">
        <f t="shared" si="9"/>
        <v>0</v>
      </c>
      <c r="I46" s="157">
        <f t="shared" si="9"/>
        <v>0</v>
      </c>
      <c r="J46" s="157">
        <f t="shared" si="9"/>
        <v>0</v>
      </c>
      <c r="K46" s="157">
        <f t="shared" si="9"/>
        <v>0</v>
      </c>
      <c r="L46" s="157">
        <f t="shared" si="9"/>
        <v>0</v>
      </c>
      <c r="M46" s="157">
        <f t="shared" si="9"/>
        <v>0</v>
      </c>
      <c r="N46" s="171">
        <f t="shared" si="9"/>
        <v>0</v>
      </c>
      <c r="O46" s="174"/>
    </row>
    <row r="47" spans="1:15" s="158" customFormat="1" ht="18.75" customHeight="1" x14ac:dyDescent="0.25">
      <c r="A47" s="91"/>
      <c r="B47" s="94"/>
      <c r="C47" s="95"/>
      <c r="D47" s="95"/>
      <c r="E47" s="156" t="s">
        <v>225</v>
      </c>
      <c r="F47" s="157"/>
      <c r="G47" s="157"/>
      <c r="H47" s="157"/>
      <c r="I47" s="157"/>
      <c r="J47" s="157"/>
      <c r="K47" s="157"/>
      <c r="L47" s="157"/>
      <c r="M47" s="157"/>
      <c r="N47" s="171"/>
      <c r="O47" s="174"/>
    </row>
    <row r="48" spans="1:15" ht="49.5" customHeight="1" x14ac:dyDescent="0.25">
      <c r="A48" s="91">
        <v>2181</v>
      </c>
      <c r="B48" s="94" t="s">
        <v>220</v>
      </c>
      <c r="C48" s="95">
        <v>8</v>
      </c>
      <c r="D48" s="95">
        <v>1</v>
      </c>
      <c r="E48" s="156" t="s">
        <v>243</v>
      </c>
      <c r="F48" s="157">
        <f>SUM(F50:F51)</f>
        <v>0</v>
      </c>
      <c r="G48" s="157">
        <f t="shared" ref="G48:N48" si="10">SUM(G50:G51)</f>
        <v>0</v>
      </c>
      <c r="H48" s="157">
        <f t="shared" si="10"/>
        <v>0</v>
      </c>
      <c r="I48" s="157">
        <f t="shared" si="10"/>
        <v>0</v>
      </c>
      <c r="J48" s="157">
        <f t="shared" si="10"/>
        <v>0</v>
      </c>
      <c r="K48" s="157">
        <f t="shared" si="10"/>
        <v>0</v>
      </c>
      <c r="L48" s="157">
        <f t="shared" si="10"/>
        <v>0</v>
      </c>
      <c r="M48" s="157">
        <f t="shared" si="10"/>
        <v>0</v>
      </c>
      <c r="N48" s="171">
        <f t="shared" si="10"/>
        <v>0</v>
      </c>
      <c r="O48" s="174"/>
    </row>
    <row r="49" spans="1:15" x14ac:dyDescent="0.25">
      <c r="A49" s="91"/>
      <c r="B49" s="94"/>
      <c r="C49" s="95"/>
      <c r="D49" s="95"/>
      <c r="E49" s="156" t="s">
        <v>225</v>
      </c>
      <c r="F49" s="157"/>
      <c r="G49" s="157"/>
      <c r="H49" s="157"/>
      <c r="I49" s="157"/>
      <c r="J49" s="157"/>
      <c r="K49" s="157"/>
      <c r="L49" s="157"/>
      <c r="M49" s="157"/>
      <c r="N49" s="171"/>
      <c r="O49" s="174"/>
    </row>
    <row r="50" spans="1:15" ht="25.5" x14ac:dyDescent="0.25">
      <c r="A50" s="91">
        <v>2182</v>
      </c>
      <c r="B50" s="94" t="s">
        <v>220</v>
      </c>
      <c r="C50" s="95">
        <v>8</v>
      </c>
      <c r="D50" s="95">
        <v>1</v>
      </c>
      <c r="E50" s="156" t="s">
        <v>244</v>
      </c>
      <c r="F50" s="157">
        <f>SUM(G50:H50)</f>
        <v>0</v>
      </c>
      <c r="G50" s="157">
        <v>0</v>
      </c>
      <c r="H50" s="157">
        <v>0</v>
      </c>
      <c r="I50" s="157">
        <f>SUM(J50:K50)</f>
        <v>0</v>
      </c>
      <c r="J50" s="157">
        <v>0</v>
      </c>
      <c r="K50" s="157">
        <v>0</v>
      </c>
      <c r="L50" s="157">
        <f>SUM(M50:N50)</f>
        <v>0</v>
      </c>
      <c r="M50" s="157">
        <v>0</v>
      </c>
      <c r="N50" s="171">
        <v>0</v>
      </c>
      <c r="O50" s="174"/>
    </row>
    <row r="51" spans="1:15" ht="25.5" x14ac:dyDescent="0.25">
      <c r="A51" s="91">
        <v>2183</v>
      </c>
      <c r="B51" s="94" t="s">
        <v>220</v>
      </c>
      <c r="C51" s="95">
        <v>8</v>
      </c>
      <c r="D51" s="95">
        <v>1</v>
      </c>
      <c r="E51" s="156" t="s">
        <v>245</v>
      </c>
      <c r="F51" s="157">
        <f>SUM(G51:H51)</f>
        <v>0</v>
      </c>
      <c r="G51" s="157">
        <v>0</v>
      </c>
      <c r="H51" s="157">
        <v>0</v>
      </c>
      <c r="I51" s="157">
        <f>SUM(J51:K51)</f>
        <v>0</v>
      </c>
      <c r="J51" s="157">
        <v>0</v>
      </c>
      <c r="K51" s="157">
        <v>0</v>
      </c>
      <c r="L51" s="157">
        <f>SUM(M51:N51)</f>
        <v>0</v>
      </c>
      <c r="M51" s="157">
        <v>0</v>
      </c>
      <c r="N51" s="171">
        <v>0</v>
      </c>
      <c r="O51" s="174"/>
    </row>
    <row r="52" spans="1:15" s="160" customFormat="1" ht="46.5" customHeight="1" x14ac:dyDescent="0.25">
      <c r="A52" s="96">
        <v>2200</v>
      </c>
      <c r="B52" s="92" t="s">
        <v>246</v>
      </c>
      <c r="C52" s="93">
        <v>0</v>
      </c>
      <c r="D52" s="93">
        <v>0</v>
      </c>
      <c r="E52" s="152" t="s">
        <v>247</v>
      </c>
      <c r="F52" s="153">
        <f>SUM(F54,F57,F60,F63,F66)</f>
        <v>0</v>
      </c>
      <c r="G52" s="153">
        <f t="shared" ref="G52:N52" si="11">SUM(G54,G57,G60,G63,G66)</f>
        <v>0</v>
      </c>
      <c r="H52" s="153">
        <f t="shared" si="11"/>
        <v>0</v>
      </c>
      <c r="I52" s="153">
        <f t="shared" si="11"/>
        <v>0</v>
      </c>
      <c r="J52" s="153">
        <f t="shared" si="11"/>
        <v>0</v>
      </c>
      <c r="K52" s="153">
        <f t="shared" si="11"/>
        <v>0</v>
      </c>
      <c r="L52" s="153">
        <f t="shared" si="11"/>
        <v>0</v>
      </c>
      <c r="M52" s="153">
        <f t="shared" si="11"/>
        <v>0</v>
      </c>
      <c r="N52" s="170">
        <f t="shared" si="11"/>
        <v>0</v>
      </c>
      <c r="O52" s="174"/>
    </row>
    <row r="53" spans="1:15" ht="19.5" customHeight="1" x14ac:dyDescent="0.25">
      <c r="A53" s="91"/>
      <c r="B53" s="94"/>
      <c r="C53" s="95"/>
      <c r="D53" s="95"/>
      <c r="E53" s="156" t="s">
        <v>12</v>
      </c>
      <c r="F53" s="157"/>
      <c r="G53" s="157"/>
      <c r="H53" s="157"/>
      <c r="I53" s="157"/>
      <c r="J53" s="157"/>
      <c r="K53" s="157"/>
      <c r="L53" s="157"/>
      <c r="M53" s="157"/>
      <c r="N53" s="171"/>
      <c r="O53" s="174"/>
    </row>
    <row r="54" spans="1:15" ht="21" customHeight="1" x14ac:dyDescent="0.25">
      <c r="A54" s="91">
        <v>2210</v>
      </c>
      <c r="B54" s="94" t="s">
        <v>246</v>
      </c>
      <c r="C54" s="95">
        <v>1</v>
      </c>
      <c r="D54" s="95">
        <v>0</v>
      </c>
      <c r="E54" s="159" t="s">
        <v>248</v>
      </c>
      <c r="F54" s="157">
        <f>SUM(F56)</f>
        <v>0</v>
      </c>
      <c r="G54" s="157">
        <f t="shared" ref="G54:N54" si="12">SUM(G56)</f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71">
        <f t="shared" si="12"/>
        <v>0</v>
      </c>
      <c r="O54" s="174"/>
    </row>
    <row r="55" spans="1:15" s="158" customFormat="1" ht="10.5" customHeight="1" x14ac:dyDescent="0.25">
      <c r="A55" s="91"/>
      <c r="B55" s="94"/>
      <c r="C55" s="95"/>
      <c r="D55" s="95"/>
      <c r="E55" s="156" t="s">
        <v>225</v>
      </c>
      <c r="F55" s="157"/>
      <c r="G55" s="157"/>
      <c r="H55" s="157"/>
      <c r="I55" s="157"/>
      <c r="J55" s="157"/>
      <c r="K55" s="157"/>
      <c r="L55" s="157"/>
      <c r="M55" s="157"/>
      <c r="N55" s="171"/>
      <c r="O55" s="174"/>
    </row>
    <row r="56" spans="1:15" ht="19.5" customHeight="1" x14ac:dyDescent="0.25">
      <c r="A56" s="91">
        <v>2211</v>
      </c>
      <c r="B56" s="94" t="s">
        <v>246</v>
      </c>
      <c r="C56" s="95">
        <v>1</v>
      </c>
      <c r="D56" s="95">
        <v>1</v>
      </c>
      <c r="E56" s="156" t="s">
        <v>248</v>
      </c>
      <c r="F56" s="157">
        <f>SUM(G56:H56)</f>
        <v>0</v>
      </c>
      <c r="G56" s="157">
        <v>0</v>
      </c>
      <c r="H56" s="157">
        <v>0</v>
      </c>
      <c r="I56" s="157">
        <f>SUM(J56:K56)</f>
        <v>0</v>
      </c>
      <c r="J56" s="157">
        <v>0</v>
      </c>
      <c r="K56" s="157">
        <v>0</v>
      </c>
      <c r="L56" s="157">
        <f>SUM(M56:N56)</f>
        <v>0</v>
      </c>
      <c r="M56" s="157">
        <v>0</v>
      </c>
      <c r="N56" s="171">
        <v>0</v>
      </c>
      <c r="O56" s="174"/>
    </row>
    <row r="57" spans="1:15" ht="17.25" customHeight="1" x14ac:dyDescent="0.25">
      <c r="A57" s="91">
        <v>2220</v>
      </c>
      <c r="B57" s="94" t="s">
        <v>246</v>
      </c>
      <c r="C57" s="95">
        <v>2</v>
      </c>
      <c r="D57" s="95">
        <v>0</v>
      </c>
      <c r="E57" s="159" t="s">
        <v>249</v>
      </c>
      <c r="F57" s="157">
        <f>SUM(F59)</f>
        <v>0</v>
      </c>
      <c r="G57" s="157">
        <f t="shared" ref="G57:N57" si="13">SUM(G59)</f>
        <v>0</v>
      </c>
      <c r="H57" s="157">
        <f t="shared" si="13"/>
        <v>0</v>
      </c>
      <c r="I57" s="157">
        <f t="shared" si="13"/>
        <v>0</v>
      </c>
      <c r="J57" s="157">
        <f t="shared" si="13"/>
        <v>0</v>
      </c>
      <c r="K57" s="157">
        <f t="shared" si="13"/>
        <v>0</v>
      </c>
      <c r="L57" s="157">
        <f t="shared" si="13"/>
        <v>0</v>
      </c>
      <c r="M57" s="157">
        <f t="shared" si="13"/>
        <v>0</v>
      </c>
      <c r="N57" s="171">
        <f t="shared" si="13"/>
        <v>0</v>
      </c>
      <c r="O57" s="174"/>
    </row>
    <row r="58" spans="1:15" s="158" customFormat="1" ht="10.5" customHeight="1" x14ac:dyDescent="0.25">
      <c r="A58" s="91"/>
      <c r="B58" s="94"/>
      <c r="C58" s="95"/>
      <c r="D58" s="95"/>
      <c r="E58" s="156" t="s">
        <v>225</v>
      </c>
      <c r="F58" s="157"/>
      <c r="G58" s="157"/>
      <c r="H58" s="157"/>
      <c r="I58" s="157"/>
      <c r="J58" s="157"/>
      <c r="K58" s="157"/>
      <c r="L58" s="157"/>
      <c r="M58" s="157"/>
      <c r="N58" s="171"/>
      <c r="O58" s="174"/>
    </row>
    <row r="59" spans="1:15" ht="15.75" customHeight="1" x14ac:dyDescent="0.25">
      <c r="A59" s="91">
        <v>2221</v>
      </c>
      <c r="B59" s="94" t="s">
        <v>246</v>
      </c>
      <c r="C59" s="95">
        <v>2</v>
      </c>
      <c r="D59" s="95">
        <v>1</v>
      </c>
      <c r="E59" s="156" t="s">
        <v>249</v>
      </c>
      <c r="F59" s="157">
        <f>SUM(G59:H59)</f>
        <v>0</v>
      </c>
      <c r="G59" s="157">
        <v>0</v>
      </c>
      <c r="H59" s="157">
        <v>0</v>
      </c>
      <c r="I59" s="157">
        <f>SUM(J59:K59)</f>
        <v>0</v>
      </c>
      <c r="J59" s="157">
        <v>0</v>
      </c>
      <c r="K59" s="157">
        <v>0</v>
      </c>
      <c r="L59" s="157">
        <f>SUM(M59:N59)</f>
        <v>0</v>
      </c>
      <c r="M59" s="157">
        <v>0</v>
      </c>
      <c r="N59" s="171">
        <v>0</v>
      </c>
      <c r="O59" s="174"/>
    </row>
    <row r="60" spans="1:15" ht="17.25" customHeight="1" x14ac:dyDescent="0.25">
      <c r="A60" s="91">
        <v>2230</v>
      </c>
      <c r="B60" s="94" t="s">
        <v>246</v>
      </c>
      <c r="C60" s="95">
        <v>3</v>
      </c>
      <c r="D60" s="95">
        <v>0</v>
      </c>
      <c r="E60" s="159" t="s">
        <v>250</v>
      </c>
      <c r="F60" s="157">
        <f>SUM(F62)</f>
        <v>0</v>
      </c>
      <c r="G60" s="157">
        <f t="shared" ref="G60:N60" si="14">SUM(G62)</f>
        <v>0</v>
      </c>
      <c r="H60" s="157">
        <f t="shared" si="14"/>
        <v>0</v>
      </c>
      <c r="I60" s="157">
        <f t="shared" si="14"/>
        <v>0</v>
      </c>
      <c r="J60" s="157">
        <f t="shared" si="14"/>
        <v>0</v>
      </c>
      <c r="K60" s="157">
        <f t="shared" si="14"/>
        <v>0</v>
      </c>
      <c r="L60" s="157">
        <f t="shared" si="14"/>
        <v>0</v>
      </c>
      <c r="M60" s="157">
        <f t="shared" si="14"/>
        <v>0</v>
      </c>
      <c r="N60" s="171">
        <f t="shared" si="14"/>
        <v>0</v>
      </c>
      <c r="O60" s="174"/>
    </row>
    <row r="61" spans="1:15" s="158" customFormat="1" ht="14.25" customHeight="1" x14ac:dyDescent="0.25">
      <c r="A61" s="91"/>
      <c r="B61" s="94"/>
      <c r="C61" s="95"/>
      <c r="D61" s="95"/>
      <c r="E61" s="156" t="s">
        <v>225</v>
      </c>
      <c r="F61" s="157"/>
      <c r="G61" s="157"/>
      <c r="H61" s="157"/>
      <c r="I61" s="157"/>
      <c r="J61" s="157"/>
      <c r="K61" s="157"/>
      <c r="L61" s="157"/>
      <c r="M61" s="157"/>
      <c r="N61" s="171"/>
      <c r="O61" s="174"/>
    </row>
    <row r="62" spans="1:15" ht="24.75" customHeight="1" x14ac:dyDescent="0.25">
      <c r="A62" s="91">
        <v>2231</v>
      </c>
      <c r="B62" s="94" t="s">
        <v>246</v>
      </c>
      <c r="C62" s="95">
        <v>3</v>
      </c>
      <c r="D62" s="95">
        <v>1</v>
      </c>
      <c r="E62" s="156" t="s">
        <v>250</v>
      </c>
      <c r="F62" s="157">
        <f>SUM(G62:H62)</f>
        <v>0</v>
      </c>
      <c r="G62" s="157">
        <v>0</v>
      </c>
      <c r="H62" s="157">
        <v>0</v>
      </c>
      <c r="I62" s="157">
        <f>SUM(J62:K62)</f>
        <v>0</v>
      </c>
      <c r="J62" s="157">
        <v>0</v>
      </c>
      <c r="K62" s="157">
        <v>0</v>
      </c>
      <c r="L62" s="157">
        <f>SUM(M62:N62)</f>
        <v>0</v>
      </c>
      <c r="M62" s="157">
        <v>0</v>
      </c>
      <c r="N62" s="171">
        <v>0</v>
      </c>
      <c r="O62" s="174"/>
    </row>
    <row r="63" spans="1:15" ht="35.25" customHeight="1" x14ac:dyDescent="0.25">
      <c r="A63" s="91">
        <v>2240</v>
      </c>
      <c r="B63" s="94" t="s">
        <v>246</v>
      </c>
      <c r="C63" s="95">
        <v>4</v>
      </c>
      <c r="D63" s="95">
        <v>0</v>
      </c>
      <c r="E63" s="159" t="s">
        <v>251</v>
      </c>
      <c r="F63" s="157">
        <f>SUM(F65)</f>
        <v>0</v>
      </c>
      <c r="G63" s="157">
        <f t="shared" ref="G63:N63" si="15">SUM(G65)</f>
        <v>0</v>
      </c>
      <c r="H63" s="157">
        <f t="shared" si="15"/>
        <v>0</v>
      </c>
      <c r="I63" s="157">
        <f t="shared" si="15"/>
        <v>0</v>
      </c>
      <c r="J63" s="157">
        <f t="shared" si="15"/>
        <v>0</v>
      </c>
      <c r="K63" s="157">
        <f t="shared" si="15"/>
        <v>0</v>
      </c>
      <c r="L63" s="157">
        <f t="shared" si="15"/>
        <v>0</v>
      </c>
      <c r="M63" s="157">
        <f t="shared" si="15"/>
        <v>0</v>
      </c>
      <c r="N63" s="171">
        <f t="shared" si="15"/>
        <v>0</v>
      </c>
      <c r="O63" s="174"/>
    </row>
    <row r="64" spans="1:15" s="158" customFormat="1" ht="15.75" customHeight="1" x14ac:dyDescent="0.25">
      <c r="A64" s="91"/>
      <c r="B64" s="94"/>
      <c r="C64" s="95"/>
      <c r="D64" s="95"/>
      <c r="E64" s="156" t="s">
        <v>225</v>
      </c>
      <c r="F64" s="157"/>
      <c r="G64" s="157"/>
      <c r="H64" s="157"/>
      <c r="I64" s="157"/>
      <c r="J64" s="157"/>
      <c r="K64" s="157"/>
      <c r="L64" s="157"/>
      <c r="M64" s="157"/>
      <c r="N64" s="171"/>
      <c r="O64" s="174"/>
    </row>
    <row r="65" spans="1:15" ht="45.75" customHeight="1" x14ac:dyDescent="0.25">
      <c r="A65" s="91">
        <v>2241</v>
      </c>
      <c r="B65" s="94" t="s">
        <v>246</v>
      </c>
      <c r="C65" s="95">
        <v>4</v>
      </c>
      <c r="D65" s="95">
        <v>1</v>
      </c>
      <c r="E65" s="156" t="s">
        <v>251</v>
      </c>
      <c r="F65" s="157">
        <f>SUM(G65:H65)</f>
        <v>0</v>
      </c>
      <c r="G65" s="157">
        <v>0</v>
      </c>
      <c r="H65" s="157">
        <v>0</v>
      </c>
      <c r="I65" s="157">
        <f>SUM(J65:K65)</f>
        <v>0</v>
      </c>
      <c r="J65" s="157">
        <v>0</v>
      </c>
      <c r="K65" s="157">
        <v>0</v>
      </c>
      <c r="L65" s="157">
        <f>SUM(M65:N65)</f>
        <v>0</v>
      </c>
      <c r="M65" s="157">
        <v>0</v>
      </c>
      <c r="N65" s="171">
        <v>0</v>
      </c>
      <c r="O65" s="174"/>
    </row>
    <row r="66" spans="1:15" ht="20.25" customHeight="1" x14ac:dyDescent="0.25">
      <c r="A66" s="91">
        <v>2250</v>
      </c>
      <c r="B66" s="94" t="s">
        <v>246</v>
      </c>
      <c r="C66" s="95">
        <v>5</v>
      </c>
      <c r="D66" s="95">
        <v>0</v>
      </c>
      <c r="E66" s="159" t="s">
        <v>252</v>
      </c>
      <c r="F66" s="157">
        <f>SUM(F68)</f>
        <v>0</v>
      </c>
      <c r="G66" s="157">
        <f t="shared" ref="G66:N66" si="16">SUM(G68)</f>
        <v>0</v>
      </c>
      <c r="H66" s="157">
        <f t="shared" si="16"/>
        <v>0</v>
      </c>
      <c r="I66" s="157">
        <f t="shared" si="16"/>
        <v>0</v>
      </c>
      <c r="J66" s="157">
        <f t="shared" si="16"/>
        <v>0</v>
      </c>
      <c r="K66" s="157">
        <f t="shared" si="16"/>
        <v>0</v>
      </c>
      <c r="L66" s="157">
        <f t="shared" si="16"/>
        <v>0</v>
      </c>
      <c r="M66" s="157">
        <f t="shared" si="16"/>
        <v>0</v>
      </c>
      <c r="N66" s="171">
        <f t="shared" si="16"/>
        <v>0</v>
      </c>
      <c r="O66" s="174"/>
    </row>
    <row r="67" spans="1:15" s="158" customFormat="1" ht="13.5" customHeight="1" x14ac:dyDescent="0.25">
      <c r="A67" s="91"/>
      <c r="B67" s="94"/>
      <c r="C67" s="95"/>
      <c r="D67" s="95"/>
      <c r="E67" s="156" t="s">
        <v>225</v>
      </c>
      <c r="F67" s="157"/>
      <c r="G67" s="157"/>
      <c r="H67" s="157"/>
      <c r="I67" s="157"/>
      <c r="J67" s="157"/>
      <c r="K67" s="157"/>
      <c r="L67" s="157"/>
      <c r="M67" s="157"/>
      <c r="N67" s="171"/>
      <c r="O67" s="174"/>
    </row>
    <row r="68" spans="1:15" ht="31.5" customHeight="1" x14ac:dyDescent="0.25">
      <c r="A68" s="91">
        <v>2251</v>
      </c>
      <c r="B68" s="94" t="s">
        <v>246</v>
      </c>
      <c r="C68" s="95">
        <v>5</v>
      </c>
      <c r="D68" s="95">
        <v>1</v>
      </c>
      <c r="E68" s="156" t="s">
        <v>252</v>
      </c>
      <c r="F68" s="157">
        <f>SUM(G68:H68)</f>
        <v>0</v>
      </c>
      <c r="G68" s="157">
        <v>0</v>
      </c>
      <c r="H68" s="157">
        <v>0</v>
      </c>
      <c r="I68" s="157">
        <f>SUM(J68:K68)</f>
        <v>0</v>
      </c>
      <c r="J68" s="157">
        <v>0</v>
      </c>
      <c r="K68" s="157">
        <v>0</v>
      </c>
      <c r="L68" s="157">
        <f>SUM(M68:N68)</f>
        <v>0</v>
      </c>
      <c r="M68" s="157">
        <v>0</v>
      </c>
      <c r="N68" s="171">
        <v>0</v>
      </c>
      <c r="O68" s="174"/>
    </row>
    <row r="69" spans="1:15" s="160" customFormat="1" ht="93" customHeight="1" x14ac:dyDescent="0.25">
      <c r="A69" s="96">
        <v>2300</v>
      </c>
      <c r="B69" s="92" t="s">
        <v>253</v>
      </c>
      <c r="C69" s="93">
        <v>0</v>
      </c>
      <c r="D69" s="93">
        <v>0</v>
      </c>
      <c r="E69" s="152" t="s">
        <v>254</v>
      </c>
      <c r="F69" s="153">
        <f t="shared" ref="F69:N69" si="17">SUM(F71,F76,F79,F83,F86,F89,F92,F95)</f>
        <v>0</v>
      </c>
      <c r="G69" s="153">
        <f t="shared" si="17"/>
        <v>0</v>
      </c>
      <c r="H69" s="153">
        <f t="shared" si="17"/>
        <v>0</v>
      </c>
      <c r="I69" s="153">
        <f t="shared" si="17"/>
        <v>0</v>
      </c>
      <c r="J69" s="153">
        <f t="shared" si="17"/>
        <v>0</v>
      </c>
      <c r="K69" s="153">
        <f t="shared" si="17"/>
        <v>0</v>
      </c>
      <c r="L69" s="153">
        <f t="shared" si="17"/>
        <v>0</v>
      </c>
      <c r="M69" s="153">
        <f t="shared" si="17"/>
        <v>0</v>
      </c>
      <c r="N69" s="170">
        <f t="shared" si="17"/>
        <v>0</v>
      </c>
      <c r="O69" s="174"/>
    </row>
    <row r="70" spans="1:15" ht="11.25" customHeight="1" x14ac:dyDescent="0.25">
      <c r="A70" s="91"/>
      <c r="B70" s="94"/>
      <c r="C70" s="95"/>
      <c r="D70" s="95"/>
      <c r="E70" s="156" t="s">
        <v>12</v>
      </c>
      <c r="F70" s="157"/>
      <c r="G70" s="157"/>
      <c r="H70" s="157"/>
      <c r="I70" s="157"/>
      <c r="J70" s="157"/>
      <c r="K70" s="157"/>
      <c r="L70" s="157"/>
      <c r="M70" s="157"/>
      <c r="N70" s="171"/>
      <c r="O70" s="174"/>
    </row>
    <row r="71" spans="1:15" ht="19.5" customHeight="1" x14ac:dyDescent="0.25">
      <c r="A71" s="91">
        <v>2310</v>
      </c>
      <c r="B71" s="94" t="s">
        <v>253</v>
      </c>
      <c r="C71" s="95">
        <v>1</v>
      </c>
      <c r="D71" s="95">
        <v>0</v>
      </c>
      <c r="E71" s="159" t="s">
        <v>255</v>
      </c>
      <c r="F71" s="157">
        <f>SUM(F73:F75)</f>
        <v>0</v>
      </c>
      <c r="G71" s="157">
        <f t="shared" ref="G71:N71" si="18">SUM(G73:G75)</f>
        <v>0</v>
      </c>
      <c r="H71" s="157">
        <f t="shared" si="18"/>
        <v>0</v>
      </c>
      <c r="I71" s="157">
        <f t="shared" si="18"/>
        <v>0</v>
      </c>
      <c r="J71" s="157">
        <f t="shared" si="18"/>
        <v>0</v>
      </c>
      <c r="K71" s="157">
        <f t="shared" si="18"/>
        <v>0</v>
      </c>
      <c r="L71" s="157">
        <f t="shared" si="18"/>
        <v>0</v>
      </c>
      <c r="M71" s="157">
        <f t="shared" si="18"/>
        <v>0</v>
      </c>
      <c r="N71" s="171">
        <f t="shared" si="18"/>
        <v>0</v>
      </c>
      <c r="O71" s="174"/>
    </row>
    <row r="72" spans="1:15" s="158" customFormat="1" ht="12.75" customHeight="1" x14ac:dyDescent="0.25">
      <c r="A72" s="91"/>
      <c r="B72" s="94"/>
      <c r="C72" s="95"/>
      <c r="D72" s="95"/>
      <c r="E72" s="156" t="s">
        <v>225</v>
      </c>
      <c r="F72" s="157"/>
      <c r="G72" s="157"/>
      <c r="H72" s="157"/>
      <c r="I72" s="157"/>
      <c r="J72" s="157"/>
      <c r="K72" s="157"/>
      <c r="L72" s="157"/>
      <c r="M72" s="157"/>
      <c r="N72" s="171"/>
      <c r="O72" s="174"/>
    </row>
    <row r="73" spans="1:15" ht="21.75" customHeight="1" x14ac:dyDescent="0.25">
      <c r="A73" s="91">
        <v>2311</v>
      </c>
      <c r="B73" s="94" t="s">
        <v>253</v>
      </c>
      <c r="C73" s="95">
        <v>1</v>
      </c>
      <c r="D73" s="95">
        <v>1</v>
      </c>
      <c r="E73" s="156" t="s">
        <v>256</v>
      </c>
      <c r="F73" s="157">
        <f>SUM(G73:H73)</f>
        <v>0</v>
      </c>
      <c r="G73" s="157">
        <v>0</v>
      </c>
      <c r="H73" s="157">
        <v>0</v>
      </c>
      <c r="I73" s="157">
        <f>SUM(J73:K73)</f>
        <v>0</v>
      </c>
      <c r="J73" s="157">
        <v>0</v>
      </c>
      <c r="K73" s="157">
        <v>0</v>
      </c>
      <c r="L73" s="157">
        <f>SUM(M73:N73)</f>
        <v>0</v>
      </c>
      <c r="M73" s="157">
        <v>0</v>
      </c>
      <c r="N73" s="171">
        <v>0</v>
      </c>
      <c r="O73" s="174"/>
    </row>
    <row r="74" spans="1:15" x14ac:dyDescent="0.25">
      <c r="A74" s="91">
        <v>2312</v>
      </c>
      <c r="B74" s="94" t="s">
        <v>253</v>
      </c>
      <c r="C74" s="95">
        <v>1</v>
      </c>
      <c r="D74" s="95">
        <v>2</v>
      </c>
      <c r="E74" s="156" t="s">
        <v>257</v>
      </c>
      <c r="F74" s="157">
        <f>SUM(G74:H74)</f>
        <v>0</v>
      </c>
      <c r="G74" s="157">
        <v>0</v>
      </c>
      <c r="H74" s="157">
        <v>0</v>
      </c>
      <c r="I74" s="157">
        <f>SUM(J74:K74)</f>
        <v>0</v>
      </c>
      <c r="J74" s="157">
        <v>0</v>
      </c>
      <c r="K74" s="157">
        <v>0</v>
      </c>
      <c r="L74" s="157">
        <f>SUM(M74:N74)</f>
        <v>0</v>
      </c>
      <c r="M74" s="157">
        <v>0</v>
      </c>
      <c r="N74" s="171">
        <v>0</v>
      </c>
      <c r="O74" s="174"/>
    </row>
    <row r="75" spans="1:15" x14ac:dyDescent="0.25">
      <c r="A75" s="91">
        <v>2313</v>
      </c>
      <c r="B75" s="94" t="s">
        <v>253</v>
      </c>
      <c r="C75" s="95">
        <v>1</v>
      </c>
      <c r="D75" s="95">
        <v>3</v>
      </c>
      <c r="E75" s="156" t="s">
        <v>258</v>
      </c>
      <c r="F75" s="157">
        <f>SUM(G75:H75)</f>
        <v>0</v>
      </c>
      <c r="G75" s="157">
        <v>0</v>
      </c>
      <c r="H75" s="157">
        <v>0</v>
      </c>
      <c r="I75" s="157">
        <f>SUM(J75:K75)</f>
        <v>0</v>
      </c>
      <c r="J75" s="157">
        <v>0</v>
      </c>
      <c r="K75" s="157">
        <v>0</v>
      </c>
      <c r="L75" s="157">
        <f>SUM(M75:N75)</f>
        <v>0</v>
      </c>
      <c r="M75" s="157">
        <v>0</v>
      </c>
      <c r="N75" s="171">
        <v>0</v>
      </c>
      <c r="O75" s="174"/>
    </row>
    <row r="76" spans="1:15" ht="19.5" customHeight="1" x14ac:dyDescent="0.25">
      <c r="A76" s="91">
        <v>2320</v>
      </c>
      <c r="B76" s="94" t="s">
        <v>253</v>
      </c>
      <c r="C76" s="95">
        <v>2</v>
      </c>
      <c r="D76" s="95">
        <v>0</v>
      </c>
      <c r="E76" s="159" t="s">
        <v>259</v>
      </c>
      <c r="F76" s="157">
        <f>SUM(F78)</f>
        <v>0</v>
      </c>
      <c r="G76" s="157">
        <f t="shared" ref="G76:N76" si="19">SUM(G78)</f>
        <v>0</v>
      </c>
      <c r="H76" s="157">
        <f t="shared" si="19"/>
        <v>0</v>
      </c>
      <c r="I76" s="157">
        <f t="shared" si="19"/>
        <v>0</v>
      </c>
      <c r="J76" s="157">
        <f t="shared" si="19"/>
        <v>0</v>
      </c>
      <c r="K76" s="157">
        <f t="shared" si="19"/>
        <v>0</v>
      </c>
      <c r="L76" s="157">
        <f t="shared" si="19"/>
        <v>0</v>
      </c>
      <c r="M76" s="157">
        <f t="shared" si="19"/>
        <v>0</v>
      </c>
      <c r="N76" s="171">
        <f t="shared" si="19"/>
        <v>0</v>
      </c>
      <c r="O76" s="174"/>
    </row>
    <row r="77" spans="1:15" s="158" customFormat="1" ht="14.25" customHeight="1" x14ac:dyDescent="0.25">
      <c r="A77" s="91"/>
      <c r="B77" s="94"/>
      <c r="C77" s="95"/>
      <c r="D77" s="95"/>
      <c r="E77" s="156" t="s">
        <v>225</v>
      </c>
      <c r="F77" s="157"/>
      <c r="G77" s="157"/>
      <c r="H77" s="157"/>
      <c r="I77" s="157"/>
      <c r="J77" s="157"/>
      <c r="K77" s="157"/>
      <c r="L77" s="157"/>
      <c r="M77" s="157"/>
      <c r="N77" s="171"/>
      <c r="O77" s="174"/>
    </row>
    <row r="78" spans="1:15" ht="15.75" customHeight="1" x14ac:dyDescent="0.25">
      <c r="A78" s="91">
        <v>2321</v>
      </c>
      <c r="B78" s="94" t="s">
        <v>253</v>
      </c>
      <c r="C78" s="95">
        <v>2</v>
      </c>
      <c r="D78" s="95">
        <v>1</v>
      </c>
      <c r="E78" s="156" t="s">
        <v>259</v>
      </c>
      <c r="F78" s="157">
        <f>SUM(G78:H78)</f>
        <v>0</v>
      </c>
      <c r="G78" s="157">
        <v>0</v>
      </c>
      <c r="H78" s="157">
        <v>0</v>
      </c>
      <c r="I78" s="157">
        <f>SUM(J78:K78)</f>
        <v>0</v>
      </c>
      <c r="J78" s="157">
        <v>0</v>
      </c>
      <c r="K78" s="157">
        <v>0</v>
      </c>
      <c r="L78" s="157">
        <f>SUM(M78:N78)</f>
        <v>0</v>
      </c>
      <c r="M78" s="157">
        <v>0</v>
      </c>
      <c r="N78" s="171">
        <v>0</v>
      </c>
      <c r="O78" s="174"/>
    </row>
    <row r="79" spans="1:15" ht="26.25" customHeight="1" x14ac:dyDescent="0.25">
      <c r="A79" s="91">
        <v>2330</v>
      </c>
      <c r="B79" s="94" t="s">
        <v>253</v>
      </c>
      <c r="C79" s="95">
        <v>3</v>
      </c>
      <c r="D79" s="95">
        <v>0</v>
      </c>
      <c r="E79" s="159" t="s">
        <v>260</v>
      </c>
      <c r="F79" s="157">
        <f>SUM(F81:F82)</f>
        <v>0</v>
      </c>
      <c r="G79" s="157">
        <f t="shared" ref="G79:N79" si="20">SUM(G81:G82)</f>
        <v>0</v>
      </c>
      <c r="H79" s="157">
        <f t="shared" si="20"/>
        <v>0</v>
      </c>
      <c r="I79" s="157">
        <f t="shared" si="20"/>
        <v>0</v>
      </c>
      <c r="J79" s="157">
        <f t="shared" si="20"/>
        <v>0</v>
      </c>
      <c r="K79" s="157">
        <f t="shared" si="20"/>
        <v>0</v>
      </c>
      <c r="L79" s="157">
        <f t="shared" si="20"/>
        <v>0</v>
      </c>
      <c r="M79" s="157">
        <f t="shared" si="20"/>
        <v>0</v>
      </c>
      <c r="N79" s="171">
        <f t="shared" si="20"/>
        <v>0</v>
      </c>
      <c r="O79" s="174"/>
    </row>
    <row r="80" spans="1:15" s="158" customFormat="1" ht="16.5" customHeight="1" x14ac:dyDescent="0.25">
      <c r="A80" s="91"/>
      <c r="B80" s="94"/>
      <c r="C80" s="95"/>
      <c r="D80" s="95"/>
      <c r="E80" s="156" t="s">
        <v>225</v>
      </c>
      <c r="F80" s="157"/>
      <c r="G80" s="157"/>
      <c r="H80" s="157"/>
      <c r="I80" s="157"/>
      <c r="J80" s="157"/>
      <c r="K80" s="157"/>
      <c r="L80" s="157"/>
      <c r="M80" s="157"/>
      <c r="N80" s="171"/>
      <c r="O80" s="174"/>
    </row>
    <row r="81" spans="1:15" ht="20.25" customHeight="1" x14ac:dyDescent="0.25">
      <c r="A81" s="91">
        <v>2331</v>
      </c>
      <c r="B81" s="94" t="s">
        <v>253</v>
      </c>
      <c r="C81" s="95">
        <v>3</v>
      </c>
      <c r="D81" s="95">
        <v>1</v>
      </c>
      <c r="E81" s="156" t="s">
        <v>261</v>
      </c>
      <c r="F81" s="157">
        <f>SUM(G81:H81)</f>
        <v>0</v>
      </c>
      <c r="G81" s="157">
        <v>0</v>
      </c>
      <c r="H81" s="157">
        <v>0</v>
      </c>
      <c r="I81" s="157">
        <f>SUM(J81:K81)</f>
        <v>0</v>
      </c>
      <c r="J81" s="157">
        <v>0</v>
      </c>
      <c r="K81" s="157">
        <v>0</v>
      </c>
      <c r="L81" s="157">
        <f>SUM(M81:N81)</f>
        <v>0</v>
      </c>
      <c r="M81" s="157">
        <v>0</v>
      </c>
      <c r="N81" s="171">
        <v>0</v>
      </c>
      <c r="O81" s="174"/>
    </row>
    <row r="82" spans="1:15" x14ac:dyDescent="0.25">
      <c r="A82" s="91">
        <v>2332</v>
      </c>
      <c r="B82" s="94" t="s">
        <v>253</v>
      </c>
      <c r="C82" s="95">
        <v>3</v>
      </c>
      <c r="D82" s="95">
        <v>2</v>
      </c>
      <c r="E82" s="156" t="s">
        <v>262</v>
      </c>
      <c r="F82" s="157">
        <f>SUM(G82:H82)</f>
        <v>0</v>
      </c>
      <c r="G82" s="157">
        <v>0</v>
      </c>
      <c r="H82" s="157">
        <v>0</v>
      </c>
      <c r="I82" s="157">
        <f>SUM(J82:K82)</f>
        <v>0</v>
      </c>
      <c r="J82" s="157">
        <v>0</v>
      </c>
      <c r="K82" s="157">
        <v>0</v>
      </c>
      <c r="L82" s="157">
        <f>SUM(M82:N82)</f>
        <v>0</v>
      </c>
      <c r="M82" s="157">
        <v>0</v>
      </c>
      <c r="N82" s="171">
        <v>0</v>
      </c>
      <c r="O82" s="174"/>
    </row>
    <row r="83" spans="1:15" x14ac:dyDescent="0.25">
      <c r="A83" s="91">
        <v>2340</v>
      </c>
      <c r="B83" s="94" t="s">
        <v>253</v>
      </c>
      <c r="C83" s="95">
        <v>4</v>
      </c>
      <c r="D83" s="95">
        <v>0</v>
      </c>
      <c r="E83" s="159" t="s">
        <v>263</v>
      </c>
      <c r="F83" s="157">
        <f>SUM(F85)</f>
        <v>0</v>
      </c>
      <c r="G83" s="157">
        <f t="shared" ref="G83:N83" si="21">SUM(G85)</f>
        <v>0</v>
      </c>
      <c r="H83" s="157">
        <f t="shared" si="21"/>
        <v>0</v>
      </c>
      <c r="I83" s="157">
        <f t="shared" si="21"/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  <c r="M83" s="157">
        <f t="shared" si="21"/>
        <v>0</v>
      </c>
      <c r="N83" s="171">
        <f t="shared" si="21"/>
        <v>0</v>
      </c>
      <c r="O83" s="174"/>
    </row>
    <row r="84" spans="1:15" s="158" customFormat="1" ht="14.25" customHeight="1" x14ac:dyDescent="0.25">
      <c r="A84" s="91"/>
      <c r="B84" s="94"/>
      <c r="C84" s="95"/>
      <c r="D84" s="95"/>
      <c r="E84" s="156" t="s">
        <v>225</v>
      </c>
      <c r="F84" s="157"/>
      <c r="G84" s="157"/>
      <c r="H84" s="157"/>
      <c r="I84" s="157"/>
      <c r="J84" s="157"/>
      <c r="K84" s="157"/>
      <c r="L84" s="157"/>
      <c r="M84" s="157"/>
      <c r="N84" s="171"/>
      <c r="O84" s="174"/>
    </row>
    <row r="85" spans="1:15" x14ac:dyDescent="0.25">
      <c r="A85" s="91">
        <v>2341</v>
      </c>
      <c r="B85" s="94" t="s">
        <v>253</v>
      </c>
      <c r="C85" s="95">
        <v>4</v>
      </c>
      <c r="D85" s="95">
        <v>1</v>
      </c>
      <c r="E85" s="156" t="s">
        <v>263</v>
      </c>
      <c r="F85" s="157">
        <f>SUM(G85:H85)</f>
        <v>0</v>
      </c>
      <c r="G85" s="157">
        <v>0</v>
      </c>
      <c r="H85" s="157">
        <v>0</v>
      </c>
      <c r="I85" s="157">
        <f>SUM(J85:K85)</f>
        <v>0</v>
      </c>
      <c r="J85" s="157">
        <v>0</v>
      </c>
      <c r="K85" s="157">
        <v>0</v>
      </c>
      <c r="L85" s="157">
        <f>SUM(M85:N85)</f>
        <v>0</v>
      </c>
      <c r="M85" s="157">
        <v>0</v>
      </c>
      <c r="N85" s="171">
        <v>0</v>
      </c>
      <c r="O85" s="174"/>
    </row>
    <row r="86" spans="1:15" ht="14.25" customHeight="1" x14ac:dyDescent="0.25">
      <c r="A86" s="91">
        <v>2350</v>
      </c>
      <c r="B86" s="94" t="s">
        <v>253</v>
      </c>
      <c r="C86" s="95">
        <v>5</v>
      </c>
      <c r="D86" s="95">
        <v>0</v>
      </c>
      <c r="E86" s="159" t="s">
        <v>264</v>
      </c>
      <c r="F86" s="157">
        <f>SUM(F88)</f>
        <v>0</v>
      </c>
      <c r="G86" s="157">
        <f t="shared" ref="G86:N86" si="22">SUM(G88)</f>
        <v>0</v>
      </c>
      <c r="H86" s="157">
        <f t="shared" si="22"/>
        <v>0</v>
      </c>
      <c r="I86" s="157">
        <f t="shared" si="22"/>
        <v>0</v>
      </c>
      <c r="J86" s="157">
        <f t="shared" si="22"/>
        <v>0</v>
      </c>
      <c r="K86" s="157">
        <f t="shared" si="22"/>
        <v>0</v>
      </c>
      <c r="L86" s="157">
        <f t="shared" si="22"/>
        <v>0</v>
      </c>
      <c r="M86" s="157">
        <f t="shared" si="22"/>
        <v>0</v>
      </c>
      <c r="N86" s="171">
        <f t="shared" si="22"/>
        <v>0</v>
      </c>
      <c r="O86" s="174"/>
    </row>
    <row r="87" spans="1:15" s="158" customFormat="1" ht="14.25" customHeight="1" x14ac:dyDescent="0.25">
      <c r="A87" s="91"/>
      <c r="B87" s="94"/>
      <c r="C87" s="95"/>
      <c r="D87" s="95"/>
      <c r="E87" s="156" t="s">
        <v>225</v>
      </c>
      <c r="F87" s="157"/>
      <c r="G87" s="157"/>
      <c r="H87" s="157"/>
      <c r="I87" s="157"/>
      <c r="J87" s="157"/>
      <c r="K87" s="157"/>
      <c r="L87" s="157"/>
      <c r="M87" s="157"/>
      <c r="N87" s="171"/>
      <c r="O87" s="174"/>
    </row>
    <row r="88" spans="1:15" ht="18" customHeight="1" x14ac:dyDescent="0.25">
      <c r="A88" s="91">
        <v>2351</v>
      </c>
      <c r="B88" s="94" t="s">
        <v>253</v>
      </c>
      <c r="C88" s="95">
        <v>5</v>
      </c>
      <c r="D88" s="95">
        <v>1</v>
      </c>
      <c r="E88" s="156" t="s">
        <v>264</v>
      </c>
      <c r="F88" s="157">
        <f>SUM(G88:H88)</f>
        <v>0</v>
      </c>
      <c r="G88" s="157">
        <v>0</v>
      </c>
      <c r="H88" s="157">
        <v>0</v>
      </c>
      <c r="I88" s="157">
        <f>SUM(J88:K88)</f>
        <v>0</v>
      </c>
      <c r="J88" s="157">
        <v>0</v>
      </c>
      <c r="K88" s="157">
        <v>0</v>
      </c>
      <c r="L88" s="157">
        <f>SUM(M88:N88)</f>
        <v>0</v>
      </c>
      <c r="M88" s="157">
        <v>0</v>
      </c>
      <c r="N88" s="171">
        <v>0</v>
      </c>
      <c r="O88" s="174"/>
    </row>
    <row r="89" spans="1:15" ht="30" customHeight="1" x14ac:dyDescent="0.25">
      <c r="A89" s="91">
        <v>2360</v>
      </c>
      <c r="B89" s="94" t="s">
        <v>253</v>
      </c>
      <c r="C89" s="95">
        <v>6</v>
      </c>
      <c r="D89" s="95">
        <v>0</v>
      </c>
      <c r="E89" s="159" t="s">
        <v>265</v>
      </c>
      <c r="F89" s="157">
        <f>SUM(F91)</f>
        <v>0</v>
      </c>
      <c r="G89" s="157">
        <f t="shared" ref="G89:N89" si="23">SUM(G91)</f>
        <v>0</v>
      </c>
      <c r="H89" s="157">
        <f t="shared" si="23"/>
        <v>0</v>
      </c>
      <c r="I89" s="157">
        <f t="shared" si="23"/>
        <v>0</v>
      </c>
      <c r="J89" s="157">
        <f t="shared" si="23"/>
        <v>0</v>
      </c>
      <c r="K89" s="157">
        <f t="shared" si="23"/>
        <v>0</v>
      </c>
      <c r="L89" s="157">
        <f t="shared" si="23"/>
        <v>0</v>
      </c>
      <c r="M89" s="157">
        <f t="shared" si="23"/>
        <v>0</v>
      </c>
      <c r="N89" s="171">
        <f t="shared" si="23"/>
        <v>0</v>
      </c>
      <c r="O89" s="174"/>
    </row>
    <row r="90" spans="1:15" s="158" customFormat="1" ht="13.5" customHeight="1" x14ac:dyDescent="0.25">
      <c r="A90" s="91"/>
      <c r="B90" s="94"/>
      <c r="C90" s="95"/>
      <c r="D90" s="95"/>
      <c r="E90" s="156" t="s">
        <v>225</v>
      </c>
      <c r="F90" s="157"/>
      <c r="G90" s="157"/>
      <c r="H90" s="157"/>
      <c r="I90" s="157"/>
      <c r="J90" s="157"/>
      <c r="K90" s="157"/>
      <c r="L90" s="157"/>
      <c r="M90" s="157"/>
      <c r="N90" s="171"/>
      <c r="O90" s="174"/>
    </row>
    <row r="91" spans="1:15" ht="28.5" customHeight="1" x14ac:dyDescent="0.25">
      <c r="A91" s="91">
        <v>2361</v>
      </c>
      <c r="B91" s="94" t="s">
        <v>253</v>
      </c>
      <c r="C91" s="95">
        <v>6</v>
      </c>
      <c r="D91" s="95">
        <v>1</v>
      </c>
      <c r="E91" s="156" t="s">
        <v>265</v>
      </c>
      <c r="F91" s="157">
        <f>SUM(G91:H91)</f>
        <v>0</v>
      </c>
      <c r="G91" s="157">
        <v>0</v>
      </c>
      <c r="H91" s="157">
        <v>0</v>
      </c>
      <c r="I91" s="157">
        <f>SUM(J91:K91)</f>
        <v>0</v>
      </c>
      <c r="J91" s="157">
        <v>0</v>
      </c>
      <c r="K91" s="157">
        <v>0</v>
      </c>
      <c r="L91" s="157">
        <f>SUM(M91:N91)</f>
        <v>0</v>
      </c>
      <c r="M91" s="157">
        <v>0</v>
      </c>
      <c r="N91" s="171">
        <v>0</v>
      </c>
      <c r="O91" s="174"/>
    </row>
    <row r="92" spans="1:15" ht="23.25" customHeight="1" x14ac:dyDescent="0.25">
      <c r="A92" s="91">
        <v>2370</v>
      </c>
      <c r="B92" s="94" t="s">
        <v>253</v>
      </c>
      <c r="C92" s="95" t="s">
        <v>266</v>
      </c>
      <c r="D92" s="95" t="s">
        <v>221</v>
      </c>
      <c r="E92" s="159" t="s">
        <v>267</v>
      </c>
      <c r="F92" s="157">
        <f t="shared" ref="F92:N92" si="24">SUM(F94)</f>
        <v>0</v>
      </c>
      <c r="G92" s="157">
        <f t="shared" si="24"/>
        <v>0</v>
      </c>
      <c r="H92" s="157">
        <f t="shared" si="24"/>
        <v>0</v>
      </c>
      <c r="I92" s="157">
        <f t="shared" si="24"/>
        <v>0</v>
      </c>
      <c r="J92" s="157">
        <f t="shared" si="24"/>
        <v>0</v>
      </c>
      <c r="K92" s="157">
        <f t="shared" si="24"/>
        <v>0</v>
      </c>
      <c r="L92" s="157">
        <f t="shared" si="24"/>
        <v>0</v>
      </c>
      <c r="M92" s="157">
        <f t="shared" si="24"/>
        <v>0</v>
      </c>
      <c r="N92" s="171">
        <f t="shared" si="24"/>
        <v>0</v>
      </c>
      <c r="O92" s="174"/>
    </row>
    <row r="93" spans="1:15" ht="15.75" customHeight="1" x14ac:dyDescent="0.25">
      <c r="A93" s="91"/>
      <c r="B93" s="94"/>
      <c r="C93" s="95"/>
      <c r="D93" s="95"/>
      <c r="E93" s="156" t="s">
        <v>225</v>
      </c>
      <c r="F93" s="157"/>
      <c r="G93" s="157"/>
      <c r="H93" s="157"/>
      <c r="I93" s="157"/>
      <c r="J93" s="157"/>
      <c r="K93" s="157"/>
      <c r="L93" s="157"/>
      <c r="M93" s="157"/>
      <c r="N93" s="171"/>
      <c r="O93" s="174"/>
    </row>
    <row r="94" spans="1:15" ht="20.25" customHeight="1" x14ac:dyDescent="0.25">
      <c r="A94" s="91">
        <v>2371</v>
      </c>
      <c r="B94" s="94" t="s">
        <v>253</v>
      </c>
      <c r="C94" s="95" t="s">
        <v>266</v>
      </c>
      <c r="D94" s="95" t="s">
        <v>223</v>
      </c>
      <c r="E94" s="156" t="s">
        <v>267</v>
      </c>
      <c r="F94" s="157">
        <f>SUM(G94:H94)</f>
        <v>0</v>
      </c>
      <c r="G94" s="157">
        <v>0</v>
      </c>
      <c r="H94" s="157">
        <v>0</v>
      </c>
      <c r="I94" s="157">
        <f>SUM(J94:K94)</f>
        <v>0</v>
      </c>
      <c r="J94" s="157">
        <v>0</v>
      </c>
      <c r="K94" s="157">
        <v>0</v>
      </c>
      <c r="L94" s="157">
        <f>SUM(M94:N94)</f>
        <v>0</v>
      </c>
      <c r="M94" s="157">
        <v>0</v>
      </c>
      <c r="N94" s="171">
        <v>0</v>
      </c>
      <c r="O94" s="174"/>
    </row>
    <row r="95" spans="1:15" ht="30.75" customHeight="1" x14ac:dyDescent="0.25">
      <c r="A95" s="91">
        <v>2380</v>
      </c>
      <c r="B95" s="94" t="s">
        <v>253</v>
      </c>
      <c r="C95" s="95" t="s">
        <v>268</v>
      </c>
      <c r="D95" s="95">
        <v>0</v>
      </c>
      <c r="E95" s="159" t="s">
        <v>269</v>
      </c>
      <c r="F95" s="157">
        <f>SUM(F97)</f>
        <v>0</v>
      </c>
      <c r="G95" s="157">
        <f t="shared" ref="G95:N95" si="25">SUM(G97)</f>
        <v>0</v>
      </c>
      <c r="H95" s="157">
        <f t="shared" si="25"/>
        <v>0</v>
      </c>
      <c r="I95" s="157">
        <f t="shared" si="25"/>
        <v>0</v>
      </c>
      <c r="J95" s="157">
        <f t="shared" si="25"/>
        <v>0</v>
      </c>
      <c r="K95" s="157">
        <f t="shared" si="25"/>
        <v>0</v>
      </c>
      <c r="L95" s="157">
        <f t="shared" si="25"/>
        <v>0</v>
      </c>
      <c r="M95" s="157">
        <f t="shared" si="25"/>
        <v>0</v>
      </c>
      <c r="N95" s="171">
        <f t="shared" si="25"/>
        <v>0</v>
      </c>
      <c r="O95" s="174"/>
    </row>
    <row r="96" spans="1:15" s="158" customFormat="1" ht="12.75" customHeight="1" x14ac:dyDescent="0.25">
      <c r="A96" s="91"/>
      <c r="B96" s="94"/>
      <c r="C96" s="95"/>
      <c r="D96" s="95"/>
      <c r="E96" s="156" t="s">
        <v>225</v>
      </c>
      <c r="F96" s="157"/>
      <c r="G96" s="157"/>
      <c r="H96" s="157"/>
      <c r="I96" s="157"/>
      <c r="J96" s="157"/>
      <c r="K96" s="157"/>
      <c r="L96" s="157"/>
      <c r="M96" s="157"/>
      <c r="N96" s="171"/>
      <c r="O96" s="174"/>
    </row>
    <row r="97" spans="1:15" ht="38.25" customHeight="1" x14ac:dyDescent="0.25">
      <c r="A97" s="91">
        <v>2381</v>
      </c>
      <c r="B97" s="94" t="s">
        <v>253</v>
      </c>
      <c r="C97" s="95" t="s">
        <v>268</v>
      </c>
      <c r="D97" s="95">
        <v>1</v>
      </c>
      <c r="E97" s="156" t="s">
        <v>270</v>
      </c>
      <c r="F97" s="157">
        <f>SUM(G97:H97)</f>
        <v>0</v>
      </c>
      <c r="G97" s="157">
        <v>0</v>
      </c>
      <c r="H97" s="157">
        <v>0</v>
      </c>
      <c r="I97" s="157">
        <f>SUM(J97:K97)</f>
        <v>0</v>
      </c>
      <c r="J97" s="157">
        <v>0</v>
      </c>
      <c r="K97" s="157">
        <v>0</v>
      </c>
      <c r="L97" s="157">
        <f>SUM(M97:N97)</f>
        <v>0</v>
      </c>
      <c r="M97" s="157">
        <v>0</v>
      </c>
      <c r="N97" s="171">
        <v>0</v>
      </c>
      <c r="O97" s="174"/>
    </row>
    <row r="98" spans="1:15" s="160" customFormat="1" ht="73.5" customHeight="1" x14ac:dyDescent="0.25">
      <c r="A98" s="96">
        <v>2400</v>
      </c>
      <c r="B98" s="92" t="s">
        <v>271</v>
      </c>
      <c r="C98" s="93">
        <v>0</v>
      </c>
      <c r="D98" s="93">
        <v>0</v>
      </c>
      <c r="E98" s="152" t="s">
        <v>272</v>
      </c>
      <c r="F98" s="153">
        <f>SUM(F100,F104,F110,F118,F123,F130,F133,F139,F148)</f>
        <v>-767067.97259999998</v>
      </c>
      <c r="G98" s="153">
        <f t="shared" ref="G98:N98" si="26">SUM(G100,G104,G110,G118,G123,G130,G133,G139,G148)</f>
        <v>78000</v>
      </c>
      <c r="H98" s="153">
        <f t="shared" si="26"/>
        <v>-845067.97259999998</v>
      </c>
      <c r="I98" s="153">
        <f t="shared" si="26"/>
        <v>247435.52740000002</v>
      </c>
      <c r="J98" s="153">
        <f t="shared" si="26"/>
        <v>78000</v>
      </c>
      <c r="K98" s="153">
        <f t="shared" si="26"/>
        <v>169435.52740000002</v>
      </c>
      <c r="L98" s="153">
        <f t="shared" si="26"/>
        <v>2010758.4227999998</v>
      </c>
      <c r="M98" s="153">
        <f t="shared" si="26"/>
        <v>18634.629000000001</v>
      </c>
      <c r="N98" s="170">
        <f t="shared" si="26"/>
        <v>1992123.7937999999</v>
      </c>
      <c r="O98" s="174">
        <f>L98/I98*100</f>
        <v>812.6393343464548</v>
      </c>
    </row>
    <row r="99" spans="1:15" ht="25.5" customHeight="1" x14ac:dyDescent="0.25">
      <c r="A99" s="91"/>
      <c r="B99" s="94"/>
      <c r="C99" s="95"/>
      <c r="D99" s="95"/>
      <c r="E99" s="156" t="s">
        <v>12</v>
      </c>
      <c r="F99" s="157"/>
      <c r="G99" s="157"/>
      <c r="H99" s="157"/>
      <c r="I99" s="157"/>
      <c r="J99" s="157"/>
      <c r="K99" s="157"/>
      <c r="L99" s="157"/>
      <c r="M99" s="157"/>
      <c r="N99" s="171"/>
      <c r="O99" s="174"/>
    </row>
    <row r="100" spans="1:15" ht="26.25" customHeight="1" x14ac:dyDescent="0.25">
      <c r="A100" s="91">
        <v>2410</v>
      </c>
      <c r="B100" s="94" t="s">
        <v>271</v>
      </c>
      <c r="C100" s="95">
        <v>1</v>
      </c>
      <c r="D100" s="95">
        <v>0</v>
      </c>
      <c r="E100" s="159" t="s">
        <v>273</v>
      </c>
      <c r="F100" s="157">
        <f>SUM(F102:F103)</f>
        <v>0</v>
      </c>
      <c r="G100" s="157">
        <f t="shared" ref="G100:N100" si="27">SUM(G102:G103)</f>
        <v>0</v>
      </c>
      <c r="H100" s="157">
        <f t="shared" si="27"/>
        <v>0</v>
      </c>
      <c r="I100" s="157">
        <f t="shared" si="27"/>
        <v>0</v>
      </c>
      <c r="J100" s="157">
        <f t="shared" si="27"/>
        <v>0</v>
      </c>
      <c r="K100" s="157">
        <f t="shared" si="27"/>
        <v>0</v>
      </c>
      <c r="L100" s="157">
        <f t="shared" si="27"/>
        <v>0</v>
      </c>
      <c r="M100" s="157">
        <f t="shared" si="27"/>
        <v>0</v>
      </c>
      <c r="N100" s="171">
        <f t="shared" si="27"/>
        <v>0</v>
      </c>
      <c r="O100" s="174"/>
    </row>
    <row r="101" spans="1:15" s="158" customFormat="1" ht="13.5" customHeight="1" x14ac:dyDescent="0.25">
      <c r="A101" s="91"/>
      <c r="B101" s="94"/>
      <c r="C101" s="95"/>
      <c r="D101" s="95"/>
      <c r="E101" s="156" t="s">
        <v>225</v>
      </c>
      <c r="F101" s="157"/>
      <c r="G101" s="157"/>
      <c r="H101" s="157"/>
      <c r="I101" s="157"/>
      <c r="J101" s="157"/>
      <c r="K101" s="157"/>
      <c r="L101" s="157"/>
      <c r="M101" s="157"/>
      <c r="N101" s="171"/>
      <c r="O101" s="174"/>
    </row>
    <row r="102" spans="1:15" ht="29.25" customHeight="1" x14ac:dyDescent="0.25">
      <c r="A102" s="91">
        <v>2411</v>
      </c>
      <c r="B102" s="94" t="s">
        <v>271</v>
      </c>
      <c r="C102" s="95">
        <v>1</v>
      </c>
      <c r="D102" s="95">
        <v>1</v>
      </c>
      <c r="E102" s="156" t="s">
        <v>274</v>
      </c>
      <c r="F102" s="157">
        <f>SUM(G102:H102)</f>
        <v>0</v>
      </c>
      <c r="G102" s="157">
        <v>0</v>
      </c>
      <c r="H102" s="157">
        <v>0</v>
      </c>
      <c r="I102" s="157">
        <f>SUM(J102:K102)</f>
        <v>0</v>
      </c>
      <c r="J102" s="157">
        <v>0</v>
      </c>
      <c r="K102" s="157">
        <v>0</v>
      </c>
      <c r="L102" s="157">
        <f>SUM(M102:N102)</f>
        <v>0</v>
      </c>
      <c r="M102" s="157">
        <v>0</v>
      </c>
      <c r="N102" s="171">
        <v>0</v>
      </c>
      <c r="O102" s="174"/>
    </row>
    <row r="103" spans="1:15" ht="27" customHeight="1" x14ac:dyDescent="0.25">
      <c r="A103" s="91">
        <v>2412</v>
      </c>
      <c r="B103" s="94" t="s">
        <v>271</v>
      </c>
      <c r="C103" s="95">
        <v>1</v>
      </c>
      <c r="D103" s="95">
        <v>2</v>
      </c>
      <c r="E103" s="156" t="s">
        <v>275</v>
      </c>
      <c r="F103" s="157">
        <f>SUM(G103:H103)</f>
        <v>0</v>
      </c>
      <c r="G103" s="157">
        <v>0</v>
      </c>
      <c r="H103" s="157">
        <v>0</v>
      </c>
      <c r="I103" s="157">
        <f>SUM(J103:K103)</f>
        <v>0</v>
      </c>
      <c r="J103" s="157">
        <v>0</v>
      </c>
      <c r="K103" s="157">
        <v>0</v>
      </c>
      <c r="L103" s="157">
        <f>SUM(M103:N103)</f>
        <v>0</v>
      </c>
      <c r="M103" s="157">
        <v>0</v>
      </c>
      <c r="N103" s="171">
        <v>0</v>
      </c>
      <c r="O103" s="174"/>
    </row>
    <row r="104" spans="1:15" ht="24.75" customHeight="1" x14ac:dyDescent="0.25">
      <c r="A104" s="91">
        <v>2420</v>
      </c>
      <c r="B104" s="94" t="s">
        <v>271</v>
      </c>
      <c r="C104" s="95">
        <v>2</v>
      </c>
      <c r="D104" s="95">
        <v>0</v>
      </c>
      <c r="E104" s="159" t="s">
        <v>276</v>
      </c>
      <c r="F104" s="157">
        <f>SUM(F106:F109)</f>
        <v>1008686</v>
      </c>
      <c r="G104" s="157">
        <f t="shared" ref="G104:N104" si="28">SUM(G106:G109)</f>
        <v>22500</v>
      </c>
      <c r="H104" s="157">
        <f t="shared" si="28"/>
        <v>986186</v>
      </c>
      <c r="I104" s="157">
        <f t="shared" si="28"/>
        <v>1005801</v>
      </c>
      <c r="J104" s="157">
        <f t="shared" si="28"/>
        <v>22500</v>
      </c>
      <c r="K104" s="157">
        <f t="shared" si="28"/>
        <v>983301</v>
      </c>
      <c r="L104" s="157">
        <f t="shared" si="28"/>
        <v>696517.02399999998</v>
      </c>
      <c r="M104" s="157">
        <f t="shared" si="28"/>
        <v>9647.9599999999991</v>
      </c>
      <c r="N104" s="171">
        <f t="shared" si="28"/>
        <v>686869.06400000001</v>
      </c>
      <c r="O104" s="174">
        <f>L104/I104*100</f>
        <v>69.249983247183096</v>
      </c>
    </row>
    <row r="105" spans="1:15" s="158" customFormat="1" ht="13.5" customHeight="1" x14ac:dyDescent="0.25">
      <c r="A105" s="91"/>
      <c r="B105" s="94"/>
      <c r="C105" s="95"/>
      <c r="D105" s="95"/>
      <c r="E105" s="156" t="s">
        <v>225</v>
      </c>
      <c r="F105" s="157"/>
      <c r="G105" s="157"/>
      <c r="H105" s="157"/>
      <c r="I105" s="157"/>
      <c r="J105" s="157"/>
      <c r="K105" s="157"/>
      <c r="L105" s="157"/>
      <c r="M105" s="157"/>
      <c r="N105" s="171"/>
      <c r="O105" s="174"/>
    </row>
    <row r="106" spans="1:15" ht="16.5" customHeight="1" x14ac:dyDescent="0.25">
      <c r="A106" s="91">
        <v>2421</v>
      </c>
      <c r="B106" s="94" t="s">
        <v>271</v>
      </c>
      <c r="C106" s="95">
        <v>2</v>
      </c>
      <c r="D106" s="95">
        <v>1</v>
      </c>
      <c r="E106" s="156" t="s">
        <v>277</v>
      </c>
      <c r="F106" s="157">
        <f>SUM(G106:H106)</f>
        <v>22500</v>
      </c>
      <c r="G106" s="157">
        <v>22500</v>
      </c>
      <c r="H106" s="157">
        <v>0</v>
      </c>
      <c r="I106" s="157">
        <f>SUM(J106:K106)</f>
        <v>22500</v>
      </c>
      <c r="J106" s="157">
        <v>22500</v>
      </c>
      <c r="K106" s="157">
        <v>0</v>
      </c>
      <c r="L106" s="157">
        <f>SUM(M106:N106)</f>
        <v>9647.9599999999991</v>
      </c>
      <c r="M106" s="157">
        <v>9647.9599999999991</v>
      </c>
      <c r="N106" s="171">
        <v>0</v>
      </c>
      <c r="O106" s="174">
        <f>L106/I106*100</f>
        <v>42.879822222222217</v>
      </c>
    </row>
    <row r="107" spans="1:15" ht="17.25" customHeight="1" x14ac:dyDescent="0.25">
      <c r="A107" s="91">
        <v>2422</v>
      </c>
      <c r="B107" s="94" t="s">
        <v>271</v>
      </c>
      <c r="C107" s="95">
        <v>2</v>
      </c>
      <c r="D107" s="95">
        <v>2</v>
      </c>
      <c r="E107" s="156" t="s">
        <v>278</v>
      </c>
      <c r="F107" s="157">
        <f>SUM(G107:H107)</f>
        <v>0</v>
      </c>
      <c r="G107" s="157">
        <v>0</v>
      </c>
      <c r="H107" s="157">
        <v>0</v>
      </c>
      <c r="I107" s="157">
        <f>SUM(J107:K107)</f>
        <v>0</v>
      </c>
      <c r="J107" s="157">
        <v>0</v>
      </c>
      <c r="K107" s="157">
        <v>0</v>
      </c>
      <c r="L107" s="157">
        <f>SUM(M107:N107)</f>
        <v>0</v>
      </c>
      <c r="M107" s="157">
        <v>0</v>
      </c>
      <c r="N107" s="171">
        <v>0</v>
      </c>
      <c r="O107" s="174"/>
    </row>
    <row r="108" spans="1:15" ht="21" customHeight="1" x14ac:dyDescent="0.25">
      <c r="A108" s="91">
        <v>2423</v>
      </c>
      <c r="B108" s="94" t="s">
        <v>271</v>
      </c>
      <c r="C108" s="95">
        <v>2</v>
      </c>
      <c r="D108" s="95">
        <v>3</v>
      </c>
      <c r="E108" s="156" t="s">
        <v>279</v>
      </c>
      <c r="F108" s="157">
        <f>SUM(G108:H108)</f>
        <v>0</v>
      </c>
      <c r="G108" s="157">
        <v>0</v>
      </c>
      <c r="H108" s="157">
        <v>0</v>
      </c>
      <c r="I108" s="157">
        <f>SUM(J108:K108)</f>
        <v>0</v>
      </c>
      <c r="J108" s="157">
        <v>0</v>
      </c>
      <c r="K108" s="157">
        <v>0</v>
      </c>
      <c r="L108" s="157">
        <f>SUM(M108:N108)</f>
        <v>0</v>
      </c>
      <c r="M108" s="157">
        <v>0</v>
      </c>
      <c r="N108" s="171">
        <v>0</v>
      </c>
      <c r="O108" s="174"/>
    </row>
    <row r="109" spans="1:15" x14ac:dyDescent="0.25">
      <c r="A109" s="91">
        <v>2424</v>
      </c>
      <c r="B109" s="94" t="s">
        <v>271</v>
      </c>
      <c r="C109" s="95">
        <v>2</v>
      </c>
      <c r="D109" s="95">
        <v>4</v>
      </c>
      <c r="E109" s="156" t="s">
        <v>280</v>
      </c>
      <c r="F109" s="157">
        <f>SUM(G109:H109)</f>
        <v>986186</v>
      </c>
      <c r="G109" s="157">
        <v>0</v>
      </c>
      <c r="H109" s="157">
        <v>986186</v>
      </c>
      <c r="I109" s="157">
        <f>SUM(J109:K109)</f>
        <v>983301</v>
      </c>
      <c r="J109" s="157">
        <v>0</v>
      </c>
      <c r="K109" s="157">
        <v>983301</v>
      </c>
      <c r="L109" s="157">
        <f>SUM(M109:N109)</f>
        <v>686869.06400000001</v>
      </c>
      <c r="M109" s="157">
        <v>0</v>
      </c>
      <c r="N109" s="171">
        <v>686869.06400000001</v>
      </c>
      <c r="O109" s="174">
        <f>L109/I109*100</f>
        <v>69.853388128355405</v>
      </c>
    </row>
    <row r="110" spans="1:15" ht="14.25" customHeight="1" x14ac:dyDescent="0.25">
      <c r="A110" s="91">
        <v>2430</v>
      </c>
      <c r="B110" s="94" t="s">
        <v>271</v>
      </c>
      <c r="C110" s="95">
        <v>3</v>
      </c>
      <c r="D110" s="95">
        <v>0</v>
      </c>
      <c r="E110" s="159" t="s">
        <v>281</v>
      </c>
      <c r="F110" s="157">
        <f>SUM(F112:F117)</f>
        <v>86342.5</v>
      </c>
      <c r="G110" s="157">
        <f t="shared" ref="G110:N110" si="29">SUM(G112:G117)</f>
        <v>7500</v>
      </c>
      <c r="H110" s="157">
        <f t="shared" si="29"/>
        <v>78842.5</v>
      </c>
      <c r="I110" s="157">
        <f t="shared" si="29"/>
        <v>105846</v>
      </c>
      <c r="J110" s="157">
        <f t="shared" si="29"/>
        <v>7500</v>
      </c>
      <c r="K110" s="157">
        <f t="shared" si="29"/>
        <v>98346</v>
      </c>
      <c r="L110" s="157">
        <f t="shared" si="29"/>
        <v>46741.329000000005</v>
      </c>
      <c r="M110" s="157">
        <f t="shared" si="29"/>
        <v>4009.5990000000002</v>
      </c>
      <c r="N110" s="171">
        <f t="shared" si="29"/>
        <v>42731.73</v>
      </c>
      <c r="O110" s="174">
        <f>L110/I110*100</f>
        <v>44.159750014171536</v>
      </c>
    </row>
    <row r="111" spans="1:15" s="158" customFormat="1" ht="13.5" customHeight="1" x14ac:dyDescent="0.25">
      <c r="A111" s="91"/>
      <c r="B111" s="94"/>
      <c r="C111" s="95"/>
      <c r="D111" s="95"/>
      <c r="E111" s="156" t="s">
        <v>225</v>
      </c>
      <c r="F111" s="157"/>
      <c r="G111" s="157"/>
      <c r="H111" s="157"/>
      <c r="I111" s="157"/>
      <c r="J111" s="157"/>
      <c r="K111" s="157"/>
      <c r="L111" s="157"/>
      <c r="M111" s="157"/>
      <c r="N111" s="171"/>
      <c r="O111" s="174"/>
    </row>
    <row r="112" spans="1:15" ht="24.75" customHeight="1" x14ac:dyDescent="0.25">
      <c r="A112" s="91">
        <v>2431</v>
      </c>
      <c r="B112" s="94" t="s">
        <v>271</v>
      </c>
      <c r="C112" s="95">
        <v>3</v>
      </c>
      <c r="D112" s="95">
        <v>1</v>
      </c>
      <c r="E112" s="156" t="s">
        <v>282</v>
      </c>
      <c r="F112" s="157">
        <f t="shared" ref="F112:F117" si="30">SUM(G112:H112)</f>
        <v>0</v>
      </c>
      <c r="G112" s="157">
        <v>0</v>
      </c>
      <c r="H112" s="157">
        <v>0</v>
      </c>
      <c r="I112" s="157">
        <f t="shared" ref="I112:I117" si="31">SUM(J112:K112)</f>
        <v>0</v>
      </c>
      <c r="J112" s="157">
        <v>0</v>
      </c>
      <c r="K112" s="157">
        <v>0</v>
      </c>
      <c r="L112" s="157">
        <f t="shared" ref="L112:L117" si="32">SUM(M112:N112)</f>
        <v>0</v>
      </c>
      <c r="M112" s="157">
        <v>0</v>
      </c>
      <c r="N112" s="171">
        <v>0</v>
      </c>
      <c r="O112" s="174"/>
    </row>
    <row r="113" spans="1:15" ht="15" customHeight="1" x14ac:dyDescent="0.25">
      <c r="A113" s="91">
        <v>2432</v>
      </c>
      <c r="B113" s="94" t="s">
        <v>271</v>
      </c>
      <c r="C113" s="95">
        <v>3</v>
      </c>
      <c r="D113" s="95">
        <v>2</v>
      </c>
      <c r="E113" s="156" t="s">
        <v>283</v>
      </c>
      <c r="F113" s="157">
        <f t="shared" si="30"/>
        <v>78842.5</v>
      </c>
      <c r="G113" s="157">
        <v>0</v>
      </c>
      <c r="H113" s="157">
        <v>78842.5</v>
      </c>
      <c r="I113" s="157">
        <f t="shared" si="31"/>
        <v>98346</v>
      </c>
      <c r="J113" s="157">
        <v>0</v>
      </c>
      <c r="K113" s="157">
        <v>98346</v>
      </c>
      <c r="L113" s="157">
        <f t="shared" si="32"/>
        <v>42731.73</v>
      </c>
      <c r="M113" s="157">
        <v>0</v>
      </c>
      <c r="N113" s="171">
        <v>42731.73</v>
      </c>
      <c r="O113" s="174">
        <f>L113/I113*100</f>
        <v>43.450399609541826</v>
      </c>
    </row>
    <row r="114" spans="1:15" ht="15" customHeight="1" x14ac:dyDescent="0.25">
      <c r="A114" s="91">
        <v>2433</v>
      </c>
      <c r="B114" s="94" t="s">
        <v>271</v>
      </c>
      <c r="C114" s="95">
        <v>3</v>
      </c>
      <c r="D114" s="95">
        <v>3</v>
      </c>
      <c r="E114" s="156" t="s">
        <v>284</v>
      </c>
      <c r="F114" s="157">
        <f t="shared" si="30"/>
        <v>0</v>
      </c>
      <c r="G114" s="157">
        <v>0</v>
      </c>
      <c r="H114" s="157">
        <v>0</v>
      </c>
      <c r="I114" s="157">
        <f t="shared" si="31"/>
        <v>0</v>
      </c>
      <c r="J114" s="157">
        <v>0</v>
      </c>
      <c r="K114" s="157">
        <v>0</v>
      </c>
      <c r="L114" s="157">
        <f t="shared" si="32"/>
        <v>0</v>
      </c>
      <c r="M114" s="157">
        <v>0</v>
      </c>
      <c r="N114" s="171">
        <v>0</v>
      </c>
      <c r="O114" s="174"/>
    </row>
    <row r="115" spans="1:15" ht="21" customHeight="1" x14ac:dyDescent="0.25">
      <c r="A115" s="91">
        <v>2434</v>
      </c>
      <c r="B115" s="94" t="s">
        <v>271</v>
      </c>
      <c r="C115" s="95">
        <v>3</v>
      </c>
      <c r="D115" s="95">
        <v>4</v>
      </c>
      <c r="E115" s="156" t="s">
        <v>285</v>
      </c>
      <c r="F115" s="157">
        <f t="shared" si="30"/>
        <v>0</v>
      </c>
      <c r="G115" s="157">
        <v>0</v>
      </c>
      <c r="H115" s="157">
        <v>0</v>
      </c>
      <c r="I115" s="157">
        <f t="shared" si="31"/>
        <v>0</v>
      </c>
      <c r="J115" s="157">
        <v>0</v>
      </c>
      <c r="K115" s="157">
        <v>0</v>
      </c>
      <c r="L115" s="157">
        <f t="shared" si="32"/>
        <v>0</v>
      </c>
      <c r="M115" s="157">
        <v>0</v>
      </c>
      <c r="N115" s="171">
        <v>0</v>
      </c>
      <c r="O115" s="174"/>
    </row>
    <row r="116" spans="1:15" ht="15" customHeight="1" x14ac:dyDescent="0.25">
      <c r="A116" s="91">
        <v>2435</v>
      </c>
      <c r="B116" s="94" t="s">
        <v>271</v>
      </c>
      <c r="C116" s="95">
        <v>3</v>
      </c>
      <c r="D116" s="95">
        <v>5</v>
      </c>
      <c r="E116" s="156" t="s">
        <v>286</v>
      </c>
      <c r="F116" s="157">
        <f t="shared" si="30"/>
        <v>0</v>
      </c>
      <c r="G116" s="157">
        <v>0</v>
      </c>
      <c r="H116" s="157">
        <v>0</v>
      </c>
      <c r="I116" s="157">
        <f t="shared" si="31"/>
        <v>0</v>
      </c>
      <c r="J116" s="157">
        <v>0</v>
      </c>
      <c r="K116" s="157">
        <v>0</v>
      </c>
      <c r="L116" s="157">
        <f t="shared" si="32"/>
        <v>0</v>
      </c>
      <c r="M116" s="157">
        <v>0</v>
      </c>
      <c r="N116" s="171">
        <v>0</v>
      </c>
      <c r="O116" s="174"/>
    </row>
    <row r="117" spans="1:15" ht="14.25" customHeight="1" x14ac:dyDescent="0.25">
      <c r="A117" s="91">
        <v>2436</v>
      </c>
      <c r="B117" s="94" t="s">
        <v>271</v>
      </c>
      <c r="C117" s="95">
        <v>3</v>
      </c>
      <c r="D117" s="95">
        <v>6</v>
      </c>
      <c r="E117" s="156" t="s">
        <v>287</v>
      </c>
      <c r="F117" s="157">
        <f t="shared" si="30"/>
        <v>7500</v>
      </c>
      <c r="G117" s="157">
        <v>7500</v>
      </c>
      <c r="H117" s="157">
        <v>0</v>
      </c>
      <c r="I117" s="157">
        <f t="shared" si="31"/>
        <v>7500</v>
      </c>
      <c r="J117" s="157">
        <v>7500</v>
      </c>
      <c r="K117" s="157">
        <v>0</v>
      </c>
      <c r="L117" s="157">
        <f t="shared" si="32"/>
        <v>4009.5990000000002</v>
      </c>
      <c r="M117" s="157">
        <v>4009.5990000000002</v>
      </c>
      <c r="N117" s="171">
        <v>0</v>
      </c>
      <c r="O117" s="174">
        <f>L117/I117*100</f>
        <v>53.461320000000001</v>
      </c>
    </row>
    <row r="118" spans="1:15" ht="27" customHeight="1" x14ac:dyDescent="0.25">
      <c r="A118" s="91">
        <v>2440</v>
      </c>
      <c r="B118" s="94" t="s">
        <v>271</v>
      </c>
      <c r="C118" s="95">
        <v>4</v>
      </c>
      <c r="D118" s="95">
        <v>0</v>
      </c>
      <c r="E118" s="159" t="s">
        <v>288</v>
      </c>
      <c r="F118" s="157">
        <f>SUM(F120:F122)</f>
        <v>0</v>
      </c>
      <c r="G118" s="157">
        <f t="shared" ref="G118:N118" si="33">SUM(G120:G122)</f>
        <v>0</v>
      </c>
      <c r="H118" s="157">
        <f t="shared" si="33"/>
        <v>0</v>
      </c>
      <c r="I118" s="157">
        <f t="shared" si="33"/>
        <v>0</v>
      </c>
      <c r="J118" s="157">
        <f t="shared" si="33"/>
        <v>0</v>
      </c>
      <c r="K118" s="157">
        <f t="shared" si="33"/>
        <v>0</v>
      </c>
      <c r="L118" s="157">
        <f t="shared" si="33"/>
        <v>0</v>
      </c>
      <c r="M118" s="157">
        <f t="shared" si="33"/>
        <v>0</v>
      </c>
      <c r="N118" s="171">
        <f t="shared" si="33"/>
        <v>0</v>
      </c>
      <c r="O118" s="174"/>
    </row>
    <row r="119" spans="1:15" s="158" customFormat="1" ht="14.25" customHeight="1" x14ac:dyDescent="0.25">
      <c r="A119" s="91"/>
      <c r="B119" s="94"/>
      <c r="C119" s="95"/>
      <c r="D119" s="95"/>
      <c r="E119" s="156" t="s">
        <v>225</v>
      </c>
      <c r="F119" s="157"/>
      <c r="G119" s="157"/>
      <c r="H119" s="157"/>
      <c r="I119" s="157"/>
      <c r="J119" s="157"/>
      <c r="K119" s="157"/>
      <c r="L119" s="157"/>
      <c r="M119" s="157"/>
      <c r="N119" s="171"/>
      <c r="O119" s="174"/>
    </row>
    <row r="120" spans="1:15" ht="27.75" customHeight="1" x14ac:dyDescent="0.25">
      <c r="A120" s="91">
        <v>2441</v>
      </c>
      <c r="B120" s="94" t="s">
        <v>271</v>
      </c>
      <c r="C120" s="95">
        <v>4</v>
      </c>
      <c r="D120" s="95">
        <v>1</v>
      </c>
      <c r="E120" s="156" t="s">
        <v>289</v>
      </c>
      <c r="F120" s="157">
        <f>SUM(G120:H120)</f>
        <v>0</v>
      </c>
      <c r="G120" s="157">
        <v>0</v>
      </c>
      <c r="H120" s="157">
        <v>0</v>
      </c>
      <c r="I120" s="157">
        <f>SUM(J120:K120)</f>
        <v>0</v>
      </c>
      <c r="J120" s="157">
        <v>0</v>
      </c>
      <c r="K120" s="157">
        <v>0</v>
      </c>
      <c r="L120" s="157">
        <f>SUM(M120:N120)</f>
        <v>0</v>
      </c>
      <c r="M120" s="157">
        <v>0</v>
      </c>
      <c r="N120" s="171">
        <v>0</v>
      </c>
      <c r="O120" s="174"/>
    </row>
    <row r="121" spans="1:15" ht="20.25" customHeight="1" x14ac:dyDescent="0.25">
      <c r="A121" s="91">
        <v>2442</v>
      </c>
      <c r="B121" s="94" t="s">
        <v>271</v>
      </c>
      <c r="C121" s="95">
        <v>4</v>
      </c>
      <c r="D121" s="95">
        <v>2</v>
      </c>
      <c r="E121" s="156" t="s">
        <v>290</v>
      </c>
      <c r="F121" s="157">
        <f>SUM(G121:H121)</f>
        <v>0</v>
      </c>
      <c r="G121" s="157">
        <v>0</v>
      </c>
      <c r="H121" s="157">
        <v>0</v>
      </c>
      <c r="I121" s="157">
        <f>SUM(J121:K121)</f>
        <v>0</v>
      </c>
      <c r="J121" s="157">
        <v>0</v>
      </c>
      <c r="K121" s="157">
        <v>0</v>
      </c>
      <c r="L121" s="157">
        <f>SUM(M121:N121)</f>
        <v>0</v>
      </c>
      <c r="M121" s="157">
        <v>0</v>
      </c>
      <c r="N121" s="171">
        <v>0</v>
      </c>
      <c r="O121" s="174"/>
    </row>
    <row r="122" spans="1:15" ht="15" customHeight="1" x14ac:dyDescent="0.25">
      <c r="A122" s="91">
        <v>2443</v>
      </c>
      <c r="B122" s="94" t="s">
        <v>271</v>
      </c>
      <c r="C122" s="95">
        <v>4</v>
      </c>
      <c r="D122" s="95">
        <v>3</v>
      </c>
      <c r="E122" s="156" t="s">
        <v>291</v>
      </c>
      <c r="F122" s="157">
        <f>SUM(G122:H122)</f>
        <v>0</v>
      </c>
      <c r="G122" s="157">
        <v>0</v>
      </c>
      <c r="H122" s="157">
        <v>0</v>
      </c>
      <c r="I122" s="157">
        <f>SUM(J122:K122)</f>
        <v>0</v>
      </c>
      <c r="J122" s="157">
        <v>0</v>
      </c>
      <c r="K122" s="157">
        <v>0</v>
      </c>
      <c r="L122" s="157">
        <f>SUM(M122:N122)</f>
        <v>0</v>
      </c>
      <c r="M122" s="157">
        <v>0</v>
      </c>
      <c r="N122" s="171">
        <v>0</v>
      </c>
      <c r="O122" s="174"/>
    </row>
    <row r="123" spans="1:15" ht="16.5" customHeight="1" x14ac:dyDescent="0.25">
      <c r="A123" s="91">
        <v>2450</v>
      </c>
      <c r="B123" s="94" t="s">
        <v>271</v>
      </c>
      <c r="C123" s="95">
        <v>5</v>
      </c>
      <c r="D123" s="95">
        <v>0</v>
      </c>
      <c r="E123" s="159" t="s">
        <v>292</v>
      </c>
      <c r="F123" s="157">
        <f>SUM(F125:F129)</f>
        <v>1787237.5274</v>
      </c>
      <c r="G123" s="157">
        <f t="shared" ref="G123:N123" si="34">SUM(G125:G129)</f>
        <v>48000</v>
      </c>
      <c r="H123" s="157">
        <f t="shared" si="34"/>
        <v>1739237.5274</v>
      </c>
      <c r="I123" s="157">
        <f t="shared" si="34"/>
        <v>2785122.5274</v>
      </c>
      <c r="J123" s="157">
        <f t="shared" si="34"/>
        <v>48000</v>
      </c>
      <c r="K123" s="157">
        <f t="shared" si="34"/>
        <v>2737122.5274</v>
      </c>
      <c r="L123" s="157">
        <f t="shared" si="34"/>
        <v>1316350.5018</v>
      </c>
      <c r="M123" s="157">
        <f t="shared" si="34"/>
        <v>4977.07</v>
      </c>
      <c r="N123" s="171">
        <f t="shared" si="34"/>
        <v>1311373.4317999999</v>
      </c>
      <c r="O123" s="174">
        <f>L123/I123*100</f>
        <v>47.263647787476508</v>
      </c>
    </row>
    <row r="124" spans="1:15" s="158" customFormat="1" ht="15" customHeight="1" x14ac:dyDescent="0.25">
      <c r="A124" s="91"/>
      <c r="B124" s="94"/>
      <c r="C124" s="95"/>
      <c r="D124" s="95"/>
      <c r="E124" s="156" t="s">
        <v>225</v>
      </c>
      <c r="F124" s="157"/>
      <c r="G124" s="157"/>
      <c r="H124" s="157"/>
      <c r="I124" s="157"/>
      <c r="J124" s="157"/>
      <c r="K124" s="157"/>
      <c r="L124" s="157"/>
      <c r="M124" s="157"/>
      <c r="N124" s="171"/>
      <c r="O124" s="174"/>
    </row>
    <row r="125" spans="1:15" ht="14.25" customHeight="1" x14ac:dyDescent="0.25">
      <c r="A125" s="91">
        <v>2451</v>
      </c>
      <c r="B125" s="94" t="s">
        <v>271</v>
      </c>
      <c r="C125" s="95">
        <v>5</v>
      </c>
      <c r="D125" s="95">
        <v>1</v>
      </c>
      <c r="E125" s="156" t="s">
        <v>293</v>
      </c>
      <c r="F125" s="157">
        <f>SUM(G125:H125)</f>
        <v>1787237.5274</v>
      </c>
      <c r="G125" s="157">
        <v>48000</v>
      </c>
      <c r="H125" s="157">
        <v>1739237.5274</v>
      </c>
      <c r="I125" s="157">
        <f>SUM(J125:K125)</f>
        <v>2785122.5274</v>
      </c>
      <c r="J125" s="157">
        <v>48000</v>
      </c>
      <c r="K125" s="157">
        <v>2737122.5274</v>
      </c>
      <c r="L125" s="157">
        <f>SUM(M125:N125)</f>
        <v>1316350.5018</v>
      </c>
      <c r="M125" s="157">
        <v>4977.07</v>
      </c>
      <c r="N125" s="171">
        <v>1311373.4317999999</v>
      </c>
      <c r="O125" s="174">
        <f>L125/I125*100</f>
        <v>47.263647787476508</v>
      </c>
    </row>
    <row r="126" spans="1:15" ht="18" customHeight="1" x14ac:dyDescent="0.25">
      <c r="A126" s="91">
        <v>2452</v>
      </c>
      <c r="B126" s="94" t="s">
        <v>271</v>
      </c>
      <c r="C126" s="95">
        <v>5</v>
      </c>
      <c r="D126" s="95">
        <v>2</v>
      </c>
      <c r="E126" s="156" t="s">
        <v>294</v>
      </c>
      <c r="F126" s="157">
        <f>SUM(G126:H126)</f>
        <v>0</v>
      </c>
      <c r="G126" s="157">
        <v>0</v>
      </c>
      <c r="H126" s="157">
        <v>0</v>
      </c>
      <c r="I126" s="157">
        <f>SUM(J126:K126)</f>
        <v>0</v>
      </c>
      <c r="J126" s="157">
        <v>0</v>
      </c>
      <c r="K126" s="157">
        <v>0</v>
      </c>
      <c r="L126" s="157">
        <f>SUM(M126:N126)</f>
        <v>0</v>
      </c>
      <c r="M126" s="157">
        <v>0</v>
      </c>
      <c r="N126" s="171">
        <v>0</v>
      </c>
      <c r="O126" s="174"/>
    </row>
    <row r="127" spans="1:15" ht="15" customHeight="1" x14ac:dyDescent="0.25">
      <c r="A127" s="91">
        <v>2453</v>
      </c>
      <c r="B127" s="94" t="s">
        <v>271</v>
      </c>
      <c r="C127" s="95">
        <v>5</v>
      </c>
      <c r="D127" s="95">
        <v>3</v>
      </c>
      <c r="E127" s="156" t="s">
        <v>295</v>
      </c>
      <c r="F127" s="157">
        <f>SUM(G127:H127)</f>
        <v>0</v>
      </c>
      <c r="G127" s="157">
        <v>0</v>
      </c>
      <c r="H127" s="157">
        <v>0</v>
      </c>
      <c r="I127" s="157">
        <f>SUM(J127:K127)</f>
        <v>0</v>
      </c>
      <c r="J127" s="157">
        <v>0</v>
      </c>
      <c r="K127" s="157">
        <v>0</v>
      </c>
      <c r="L127" s="157">
        <f>SUM(M127:N127)</f>
        <v>0</v>
      </c>
      <c r="M127" s="157">
        <v>0</v>
      </c>
      <c r="N127" s="171">
        <v>0</v>
      </c>
      <c r="O127" s="174"/>
    </row>
    <row r="128" spans="1:15" ht="15" customHeight="1" x14ac:dyDescent="0.25">
      <c r="A128" s="91">
        <v>2454</v>
      </c>
      <c r="B128" s="94" t="s">
        <v>271</v>
      </c>
      <c r="C128" s="95">
        <v>5</v>
      </c>
      <c r="D128" s="95">
        <v>4</v>
      </c>
      <c r="E128" s="156" t="s">
        <v>296</v>
      </c>
      <c r="F128" s="157">
        <f>SUM(G128:H128)</f>
        <v>0</v>
      </c>
      <c r="G128" s="157">
        <v>0</v>
      </c>
      <c r="H128" s="157">
        <v>0</v>
      </c>
      <c r="I128" s="157">
        <f>SUM(J128:K128)</f>
        <v>0</v>
      </c>
      <c r="J128" s="157">
        <v>0</v>
      </c>
      <c r="K128" s="157">
        <v>0</v>
      </c>
      <c r="L128" s="157">
        <f>SUM(M128:N128)</f>
        <v>0</v>
      </c>
      <c r="M128" s="157">
        <v>0</v>
      </c>
      <c r="N128" s="171">
        <v>0</v>
      </c>
      <c r="O128" s="174"/>
    </row>
    <row r="129" spans="1:15" ht="19.5" customHeight="1" x14ac:dyDescent="0.25">
      <c r="A129" s="91">
        <v>2455</v>
      </c>
      <c r="B129" s="94" t="s">
        <v>271</v>
      </c>
      <c r="C129" s="95">
        <v>5</v>
      </c>
      <c r="D129" s="95">
        <v>5</v>
      </c>
      <c r="E129" s="156" t="s">
        <v>297</v>
      </c>
      <c r="F129" s="157">
        <f>SUM(G129:H129)</f>
        <v>0</v>
      </c>
      <c r="G129" s="157">
        <v>0</v>
      </c>
      <c r="H129" s="157">
        <v>0</v>
      </c>
      <c r="I129" s="157">
        <f>SUM(J129:K129)</f>
        <v>0</v>
      </c>
      <c r="J129" s="157">
        <v>0</v>
      </c>
      <c r="K129" s="157">
        <v>0</v>
      </c>
      <c r="L129" s="157">
        <f>SUM(M129:N129)</f>
        <v>0</v>
      </c>
      <c r="M129" s="157">
        <v>0</v>
      </c>
      <c r="N129" s="171">
        <v>0</v>
      </c>
      <c r="O129" s="174"/>
    </row>
    <row r="130" spans="1:15" ht="18" customHeight="1" x14ac:dyDescent="0.25">
      <c r="A130" s="91">
        <v>2460</v>
      </c>
      <c r="B130" s="94" t="s">
        <v>271</v>
      </c>
      <c r="C130" s="95">
        <v>6</v>
      </c>
      <c r="D130" s="95">
        <v>0</v>
      </c>
      <c r="E130" s="159" t="s">
        <v>298</v>
      </c>
      <c r="F130" s="157">
        <f>SUM(F132)</f>
        <v>0</v>
      </c>
      <c r="G130" s="157">
        <f t="shared" ref="G130:N130" si="35">SUM(G132)</f>
        <v>0</v>
      </c>
      <c r="H130" s="157">
        <f t="shared" si="35"/>
        <v>0</v>
      </c>
      <c r="I130" s="157">
        <f t="shared" si="35"/>
        <v>0</v>
      </c>
      <c r="J130" s="157">
        <f t="shared" si="35"/>
        <v>0</v>
      </c>
      <c r="K130" s="157">
        <f t="shared" si="35"/>
        <v>0</v>
      </c>
      <c r="L130" s="157">
        <f t="shared" si="35"/>
        <v>0</v>
      </c>
      <c r="M130" s="157">
        <f t="shared" si="35"/>
        <v>0</v>
      </c>
      <c r="N130" s="171">
        <f t="shared" si="35"/>
        <v>0</v>
      </c>
      <c r="O130" s="174"/>
    </row>
    <row r="131" spans="1:15" s="158" customFormat="1" ht="15" customHeight="1" x14ac:dyDescent="0.25">
      <c r="A131" s="91"/>
      <c r="B131" s="94"/>
      <c r="C131" s="95"/>
      <c r="D131" s="95"/>
      <c r="E131" s="156" t="s">
        <v>225</v>
      </c>
      <c r="F131" s="157"/>
      <c r="G131" s="157"/>
      <c r="H131" s="157"/>
      <c r="I131" s="157"/>
      <c r="J131" s="157"/>
      <c r="K131" s="157"/>
      <c r="L131" s="157"/>
      <c r="M131" s="157"/>
      <c r="N131" s="171"/>
      <c r="O131" s="174"/>
    </row>
    <row r="132" spans="1:15" ht="18.75" customHeight="1" x14ac:dyDescent="0.25">
      <c r="A132" s="91">
        <v>2461</v>
      </c>
      <c r="B132" s="94" t="s">
        <v>271</v>
      </c>
      <c r="C132" s="95">
        <v>6</v>
      </c>
      <c r="D132" s="95">
        <v>1</v>
      </c>
      <c r="E132" s="156" t="s">
        <v>298</v>
      </c>
      <c r="F132" s="157">
        <f>SUM(G132:H132)</f>
        <v>0</v>
      </c>
      <c r="G132" s="157">
        <v>0</v>
      </c>
      <c r="H132" s="157">
        <v>0</v>
      </c>
      <c r="I132" s="157">
        <f>SUM(J132:K132)</f>
        <v>0</v>
      </c>
      <c r="J132" s="157">
        <v>0</v>
      </c>
      <c r="K132" s="157">
        <v>0</v>
      </c>
      <c r="L132" s="157">
        <f>SUM(M132:N132)</f>
        <v>0</v>
      </c>
      <c r="M132" s="157">
        <v>0</v>
      </c>
      <c r="N132" s="171">
        <v>0</v>
      </c>
      <c r="O132" s="174"/>
    </row>
    <row r="133" spans="1:15" ht="14.25" customHeight="1" x14ac:dyDescent="0.25">
      <c r="A133" s="91">
        <v>2470</v>
      </c>
      <c r="B133" s="94" t="s">
        <v>271</v>
      </c>
      <c r="C133" s="95">
        <v>7</v>
      </c>
      <c r="D133" s="95">
        <v>0</v>
      </c>
      <c r="E133" s="159" t="s">
        <v>299</v>
      </c>
      <c r="F133" s="157">
        <f>SUM(F135:F138)</f>
        <v>0</v>
      </c>
      <c r="G133" s="157">
        <f t="shared" ref="G133:N133" si="36">SUM(G135:G138)</f>
        <v>0</v>
      </c>
      <c r="H133" s="157">
        <f t="shared" si="36"/>
        <v>0</v>
      </c>
      <c r="I133" s="157">
        <f t="shared" si="36"/>
        <v>0</v>
      </c>
      <c r="J133" s="157">
        <f t="shared" si="36"/>
        <v>0</v>
      </c>
      <c r="K133" s="157">
        <f t="shared" si="36"/>
        <v>0</v>
      </c>
      <c r="L133" s="157">
        <f t="shared" si="36"/>
        <v>0</v>
      </c>
      <c r="M133" s="157">
        <f t="shared" si="36"/>
        <v>0</v>
      </c>
      <c r="N133" s="171">
        <f t="shared" si="36"/>
        <v>0</v>
      </c>
      <c r="O133" s="174"/>
    </row>
    <row r="134" spans="1:15" s="158" customFormat="1" ht="14.25" customHeight="1" x14ac:dyDescent="0.25">
      <c r="A134" s="91"/>
      <c r="B134" s="94"/>
      <c r="C134" s="95"/>
      <c r="D134" s="95"/>
      <c r="E134" s="156" t="s">
        <v>225</v>
      </c>
      <c r="F134" s="157"/>
      <c r="G134" s="157"/>
      <c r="H134" s="157"/>
      <c r="I134" s="157"/>
      <c r="J134" s="157"/>
      <c r="K134" s="157"/>
      <c r="L134" s="157"/>
      <c r="M134" s="157"/>
      <c r="N134" s="171"/>
      <c r="O134" s="174"/>
    </row>
    <row r="135" spans="1:15" ht="36" customHeight="1" x14ac:dyDescent="0.25">
      <c r="A135" s="91">
        <v>2471</v>
      </c>
      <c r="B135" s="94" t="s">
        <v>271</v>
      </c>
      <c r="C135" s="95">
        <v>7</v>
      </c>
      <c r="D135" s="95">
        <v>1</v>
      </c>
      <c r="E135" s="156" t="s">
        <v>300</v>
      </c>
      <c r="F135" s="157">
        <f>SUM(G135:H135)</f>
        <v>0</v>
      </c>
      <c r="G135" s="157">
        <v>0</v>
      </c>
      <c r="H135" s="157">
        <v>0</v>
      </c>
      <c r="I135" s="157">
        <f>SUM(J135:K135)</f>
        <v>0</v>
      </c>
      <c r="J135" s="157">
        <v>0</v>
      </c>
      <c r="K135" s="157">
        <v>0</v>
      </c>
      <c r="L135" s="157">
        <f>SUM(M135:N135)</f>
        <v>0</v>
      </c>
      <c r="M135" s="157">
        <v>0</v>
      </c>
      <c r="N135" s="171">
        <v>0</v>
      </c>
      <c r="O135" s="174"/>
    </row>
    <row r="136" spans="1:15" ht="27" customHeight="1" x14ac:dyDescent="0.25">
      <c r="A136" s="91">
        <v>2472</v>
      </c>
      <c r="B136" s="94" t="s">
        <v>271</v>
      </c>
      <c r="C136" s="95">
        <v>7</v>
      </c>
      <c r="D136" s="95">
        <v>2</v>
      </c>
      <c r="E136" s="156" t="s">
        <v>301</v>
      </c>
      <c r="F136" s="157">
        <f>SUM(G136:H136)</f>
        <v>0</v>
      </c>
      <c r="G136" s="157">
        <v>0</v>
      </c>
      <c r="H136" s="157">
        <v>0</v>
      </c>
      <c r="I136" s="157">
        <f>SUM(J136:K136)</f>
        <v>0</v>
      </c>
      <c r="J136" s="157">
        <v>0</v>
      </c>
      <c r="K136" s="157">
        <v>0</v>
      </c>
      <c r="L136" s="157">
        <f>SUM(M136:N136)</f>
        <v>0</v>
      </c>
      <c r="M136" s="157">
        <v>0</v>
      </c>
      <c r="N136" s="171">
        <v>0</v>
      </c>
      <c r="O136" s="174"/>
    </row>
    <row r="137" spans="1:15" ht="24" customHeight="1" x14ac:dyDescent="0.25">
      <c r="A137" s="91">
        <v>2473</v>
      </c>
      <c r="B137" s="94" t="s">
        <v>271</v>
      </c>
      <c r="C137" s="95">
        <v>7</v>
      </c>
      <c r="D137" s="95">
        <v>3</v>
      </c>
      <c r="E137" s="156" t="s">
        <v>302</v>
      </c>
      <c r="F137" s="157">
        <f>SUM(G137:H137)</f>
        <v>0</v>
      </c>
      <c r="G137" s="157">
        <v>0</v>
      </c>
      <c r="H137" s="157">
        <v>0</v>
      </c>
      <c r="I137" s="157">
        <f>SUM(J137:K137)</f>
        <v>0</v>
      </c>
      <c r="J137" s="157">
        <v>0</v>
      </c>
      <c r="K137" s="157">
        <v>0</v>
      </c>
      <c r="L137" s="157">
        <f>SUM(M137:N137)</f>
        <v>0</v>
      </c>
      <c r="M137" s="157">
        <v>0</v>
      </c>
      <c r="N137" s="171">
        <v>0</v>
      </c>
      <c r="O137" s="174"/>
    </row>
    <row r="138" spans="1:15" ht="24.75" customHeight="1" x14ac:dyDescent="0.25">
      <c r="A138" s="91">
        <v>2474</v>
      </c>
      <c r="B138" s="94" t="s">
        <v>271</v>
      </c>
      <c r="C138" s="95">
        <v>7</v>
      </c>
      <c r="D138" s="95">
        <v>4</v>
      </c>
      <c r="E138" s="156" t="s">
        <v>303</v>
      </c>
      <c r="F138" s="157">
        <f>SUM(G138:H138)</f>
        <v>0</v>
      </c>
      <c r="G138" s="157">
        <v>0</v>
      </c>
      <c r="H138" s="157">
        <v>0</v>
      </c>
      <c r="I138" s="157">
        <f>SUM(J138:K138)</f>
        <v>0</v>
      </c>
      <c r="J138" s="157">
        <v>0</v>
      </c>
      <c r="K138" s="157">
        <v>0</v>
      </c>
      <c r="L138" s="157">
        <f>SUM(M138:N138)</f>
        <v>0</v>
      </c>
      <c r="M138" s="157">
        <v>0</v>
      </c>
      <c r="N138" s="171">
        <v>0</v>
      </c>
      <c r="O138" s="174"/>
    </row>
    <row r="139" spans="1:15" ht="35.25" customHeight="1" x14ac:dyDescent="0.25">
      <c r="A139" s="91">
        <v>2480</v>
      </c>
      <c r="B139" s="94" t="s">
        <v>271</v>
      </c>
      <c r="C139" s="95">
        <v>8</v>
      </c>
      <c r="D139" s="95">
        <v>0</v>
      </c>
      <c r="E139" s="159" t="s">
        <v>304</v>
      </c>
      <c r="F139" s="157">
        <f>SUM(F141:F147)</f>
        <v>0</v>
      </c>
      <c r="G139" s="157">
        <f t="shared" ref="G139:N139" si="37">SUM(G141:G147)</f>
        <v>0</v>
      </c>
      <c r="H139" s="157">
        <f t="shared" si="37"/>
        <v>0</v>
      </c>
      <c r="I139" s="157">
        <f t="shared" si="37"/>
        <v>0</v>
      </c>
      <c r="J139" s="157">
        <f t="shared" si="37"/>
        <v>0</v>
      </c>
      <c r="K139" s="157">
        <f t="shared" si="37"/>
        <v>0</v>
      </c>
      <c r="L139" s="157">
        <f t="shared" si="37"/>
        <v>0</v>
      </c>
      <c r="M139" s="157">
        <f t="shared" si="37"/>
        <v>0</v>
      </c>
      <c r="N139" s="171">
        <f t="shared" si="37"/>
        <v>0</v>
      </c>
      <c r="O139" s="174"/>
    </row>
    <row r="140" spans="1:15" s="158" customFormat="1" ht="16.5" customHeight="1" x14ac:dyDescent="0.25">
      <c r="A140" s="91"/>
      <c r="B140" s="94"/>
      <c r="C140" s="95"/>
      <c r="D140" s="95"/>
      <c r="E140" s="156" t="s">
        <v>225</v>
      </c>
      <c r="F140" s="157"/>
      <c r="G140" s="157"/>
      <c r="H140" s="157"/>
      <c r="I140" s="157"/>
      <c r="J140" s="157"/>
      <c r="K140" s="157"/>
      <c r="L140" s="157"/>
      <c r="M140" s="157"/>
      <c r="N140" s="171"/>
      <c r="O140" s="174"/>
    </row>
    <row r="141" spans="1:15" ht="39.75" customHeight="1" x14ac:dyDescent="0.25">
      <c r="A141" s="91">
        <v>2481</v>
      </c>
      <c r="B141" s="94" t="s">
        <v>271</v>
      </c>
      <c r="C141" s="95">
        <v>8</v>
      </c>
      <c r="D141" s="95">
        <v>1</v>
      </c>
      <c r="E141" s="156" t="s">
        <v>305</v>
      </c>
      <c r="F141" s="157">
        <f t="shared" ref="F141:F147" si="38">SUM(G141:H141)</f>
        <v>0</v>
      </c>
      <c r="G141" s="157">
        <v>0</v>
      </c>
      <c r="H141" s="157">
        <v>0</v>
      </c>
      <c r="I141" s="157">
        <f t="shared" ref="I141:I147" si="39">SUM(J141:K141)</f>
        <v>0</v>
      </c>
      <c r="J141" s="157">
        <v>0</v>
      </c>
      <c r="K141" s="157">
        <v>0</v>
      </c>
      <c r="L141" s="157">
        <f t="shared" ref="L141:L147" si="40">SUM(M141:N141)</f>
        <v>0</v>
      </c>
      <c r="M141" s="157">
        <v>0</v>
      </c>
      <c r="N141" s="171">
        <v>0</v>
      </c>
      <c r="O141" s="174"/>
    </row>
    <row r="142" spans="1:15" ht="40.5" customHeight="1" x14ac:dyDescent="0.25">
      <c r="A142" s="91">
        <v>2482</v>
      </c>
      <c r="B142" s="94" t="s">
        <v>271</v>
      </c>
      <c r="C142" s="95">
        <v>8</v>
      </c>
      <c r="D142" s="95">
        <v>2</v>
      </c>
      <c r="E142" s="156" t="s">
        <v>306</v>
      </c>
      <c r="F142" s="157">
        <f t="shared" si="38"/>
        <v>0</v>
      </c>
      <c r="G142" s="157">
        <v>0</v>
      </c>
      <c r="H142" s="157">
        <v>0</v>
      </c>
      <c r="I142" s="157">
        <f t="shared" si="39"/>
        <v>0</v>
      </c>
      <c r="J142" s="157">
        <v>0</v>
      </c>
      <c r="K142" s="157">
        <v>0</v>
      </c>
      <c r="L142" s="157">
        <f t="shared" si="40"/>
        <v>0</v>
      </c>
      <c r="M142" s="157">
        <v>0</v>
      </c>
      <c r="N142" s="171">
        <v>0</v>
      </c>
      <c r="O142" s="174"/>
    </row>
    <row r="143" spans="1:15" ht="30" customHeight="1" x14ac:dyDescent="0.25">
      <c r="A143" s="91">
        <v>2483</v>
      </c>
      <c r="B143" s="94" t="s">
        <v>271</v>
      </c>
      <c r="C143" s="95">
        <v>8</v>
      </c>
      <c r="D143" s="95">
        <v>3</v>
      </c>
      <c r="E143" s="156" t="s">
        <v>307</v>
      </c>
      <c r="F143" s="157">
        <f t="shared" si="38"/>
        <v>0</v>
      </c>
      <c r="G143" s="157">
        <v>0</v>
      </c>
      <c r="H143" s="157">
        <v>0</v>
      </c>
      <c r="I143" s="157">
        <f t="shared" si="39"/>
        <v>0</v>
      </c>
      <c r="J143" s="157">
        <v>0</v>
      </c>
      <c r="K143" s="157">
        <v>0</v>
      </c>
      <c r="L143" s="157">
        <f t="shared" si="40"/>
        <v>0</v>
      </c>
      <c r="M143" s="157">
        <v>0</v>
      </c>
      <c r="N143" s="171">
        <v>0</v>
      </c>
      <c r="O143" s="174"/>
    </row>
    <row r="144" spans="1:15" ht="37.5" customHeight="1" x14ac:dyDescent="0.25">
      <c r="A144" s="91">
        <v>2484</v>
      </c>
      <c r="B144" s="94" t="s">
        <v>271</v>
      </c>
      <c r="C144" s="95">
        <v>8</v>
      </c>
      <c r="D144" s="95">
        <v>4</v>
      </c>
      <c r="E144" s="156" t="s">
        <v>308</v>
      </c>
      <c r="F144" s="157">
        <f t="shared" si="38"/>
        <v>0</v>
      </c>
      <c r="G144" s="157">
        <v>0</v>
      </c>
      <c r="H144" s="157">
        <v>0</v>
      </c>
      <c r="I144" s="157">
        <f t="shared" si="39"/>
        <v>0</v>
      </c>
      <c r="J144" s="157">
        <v>0</v>
      </c>
      <c r="K144" s="157">
        <v>0</v>
      </c>
      <c r="L144" s="157">
        <f t="shared" si="40"/>
        <v>0</v>
      </c>
      <c r="M144" s="157">
        <v>0</v>
      </c>
      <c r="N144" s="171">
        <v>0</v>
      </c>
      <c r="O144" s="174"/>
    </row>
    <row r="145" spans="1:15" ht="28.5" customHeight="1" x14ac:dyDescent="0.25">
      <c r="A145" s="91">
        <v>2485</v>
      </c>
      <c r="B145" s="94" t="s">
        <v>271</v>
      </c>
      <c r="C145" s="95">
        <v>8</v>
      </c>
      <c r="D145" s="95">
        <v>5</v>
      </c>
      <c r="E145" s="156" t="s">
        <v>309</v>
      </c>
      <c r="F145" s="157">
        <f t="shared" si="38"/>
        <v>0</v>
      </c>
      <c r="G145" s="157">
        <v>0</v>
      </c>
      <c r="H145" s="157">
        <v>0</v>
      </c>
      <c r="I145" s="157">
        <f t="shared" si="39"/>
        <v>0</v>
      </c>
      <c r="J145" s="157">
        <v>0</v>
      </c>
      <c r="K145" s="157">
        <v>0</v>
      </c>
      <c r="L145" s="157">
        <f t="shared" si="40"/>
        <v>0</v>
      </c>
      <c r="M145" s="157">
        <v>0</v>
      </c>
      <c r="N145" s="171">
        <v>0</v>
      </c>
      <c r="O145" s="174"/>
    </row>
    <row r="146" spans="1:15" ht="36" customHeight="1" x14ac:dyDescent="0.25">
      <c r="A146" s="91">
        <v>2486</v>
      </c>
      <c r="B146" s="94" t="s">
        <v>271</v>
      </c>
      <c r="C146" s="95">
        <v>8</v>
      </c>
      <c r="D146" s="95">
        <v>6</v>
      </c>
      <c r="E146" s="156" t="s">
        <v>310</v>
      </c>
      <c r="F146" s="157">
        <f t="shared" si="38"/>
        <v>0</v>
      </c>
      <c r="G146" s="157">
        <v>0</v>
      </c>
      <c r="H146" s="157">
        <v>0</v>
      </c>
      <c r="I146" s="157">
        <f t="shared" si="39"/>
        <v>0</v>
      </c>
      <c r="J146" s="157">
        <v>0</v>
      </c>
      <c r="K146" s="157">
        <v>0</v>
      </c>
      <c r="L146" s="157">
        <f t="shared" si="40"/>
        <v>0</v>
      </c>
      <c r="M146" s="157">
        <v>0</v>
      </c>
      <c r="N146" s="171">
        <v>0</v>
      </c>
      <c r="O146" s="174"/>
    </row>
    <row r="147" spans="1:15" ht="39.75" customHeight="1" x14ac:dyDescent="0.25">
      <c r="A147" s="91">
        <v>2487</v>
      </c>
      <c r="B147" s="94" t="s">
        <v>271</v>
      </c>
      <c r="C147" s="95">
        <v>8</v>
      </c>
      <c r="D147" s="95">
        <v>7</v>
      </c>
      <c r="E147" s="156" t="s">
        <v>311</v>
      </c>
      <c r="F147" s="157">
        <f t="shared" si="38"/>
        <v>0</v>
      </c>
      <c r="G147" s="157">
        <v>0</v>
      </c>
      <c r="H147" s="157">
        <v>0</v>
      </c>
      <c r="I147" s="157">
        <f t="shared" si="39"/>
        <v>0</v>
      </c>
      <c r="J147" s="157">
        <v>0</v>
      </c>
      <c r="K147" s="157">
        <v>0</v>
      </c>
      <c r="L147" s="157">
        <f t="shared" si="40"/>
        <v>0</v>
      </c>
      <c r="M147" s="157">
        <v>0</v>
      </c>
      <c r="N147" s="171">
        <v>0</v>
      </c>
      <c r="O147" s="174"/>
    </row>
    <row r="148" spans="1:15" ht="46.5" customHeight="1" x14ac:dyDescent="0.25">
      <c r="A148" s="91">
        <v>2490</v>
      </c>
      <c r="B148" s="94" t="s">
        <v>271</v>
      </c>
      <c r="C148" s="95">
        <v>9</v>
      </c>
      <c r="D148" s="95">
        <v>0</v>
      </c>
      <c r="E148" s="159" t="s">
        <v>312</v>
      </c>
      <c r="F148" s="157">
        <f>SUM(F150)</f>
        <v>-3649334</v>
      </c>
      <c r="G148" s="157">
        <f t="shared" ref="G148:N148" si="41">SUM(G150)</f>
        <v>0</v>
      </c>
      <c r="H148" s="157">
        <f t="shared" si="41"/>
        <v>-3649334</v>
      </c>
      <c r="I148" s="157">
        <f t="shared" si="41"/>
        <v>-3649334</v>
      </c>
      <c r="J148" s="157">
        <f t="shared" si="41"/>
        <v>0</v>
      </c>
      <c r="K148" s="157">
        <f t="shared" si="41"/>
        <v>-3649334</v>
      </c>
      <c r="L148" s="157">
        <f t="shared" si="41"/>
        <v>-48850.432000000001</v>
      </c>
      <c r="M148" s="157">
        <f t="shared" si="41"/>
        <v>0</v>
      </c>
      <c r="N148" s="171">
        <f t="shared" si="41"/>
        <v>-48850.432000000001</v>
      </c>
      <c r="O148" s="174">
        <f>L148/I148*100</f>
        <v>1.3386122508929026</v>
      </c>
    </row>
    <row r="149" spans="1:15" s="158" customFormat="1" ht="16.5" customHeight="1" x14ac:dyDescent="0.25">
      <c r="A149" s="91"/>
      <c r="B149" s="94"/>
      <c r="C149" s="95"/>
      <c r="D149" s="95"/>
      <c r="E149" s="156" t="s">
        <v>225</v>
      </c>
      <c r="F149" s="157"/>
      <c r="G149" s="157"/>
      <c r="H149" s="157"/>
      <c r="I149" s="157"/>
      <c r="J149" s="157"/>
      <c r="K149" s="157"/>
      <c r="L149" s="157"/>
      <c r="M149" s="157"/>
      <c r="N149" s="171"/>
      <c r="O149" s="174"/>
    </row>
    <row r="150" spans="1:15" ht="52.5" customHeight="1" x14ac:dyDescent="0.25">
      <c r="A150" s="91">
        <v>2491</v>
      </c>
      <c r="B150" s="94" t="s">
        <v>271</v>
      </c>
      <c r="C150" s="95">
        <v>9</v>
      </c>
      <c r="D150" s="95">
        <v>1</v>
      </c>
      <c r="E150" s="156" t="s">
        <v>312</v>
      </c>
      <c r="F150" s="157">
        <f>SUM(G150:H150)</f>
        <v>-3649334</v>
      </c>
      <c r="G150" s="157">
        <v>0</v>
      </c>
      <c r="H150" s="157">
        <v>-3649334</v>
      </c>
      <c r="I150" s="157">
        <f>SUM(J150:K150)</f>
        <v>-3649334</v>
      </c>
      <c r="J150" s="157">
        <v>0</v>
      </c>
      <c r="K150" s="157">
        <v>-3649334</v>
      </c>
      <c r="L150" s="157">
        <f>SUM(M150:N150)</f>
        <v>-48850.432000000001</v>
      </c>
      <c r="M150" s="157">
        <v>0</v>
      </c>
      <c r="N150" s="171">
        <v>-48850.432000000001</v>
      </c>
      <c r="O150" s="174">
        <f>L150/I150*100</f>
        <v>1.3386122508929026</v>
      </c>
    </row>
    <row r="151" spans="1:15" s="160" customFormat="1" ht="80.25" customHeight="1" x14ac:dyDescent="0.25">
      <c r="A151" s="96">
        <v>2500</v>
      </c>
      <c r="B151" s="92" t="s">
        <v>313</v>
      </c>
      <c r="C151" s="93">
        <v>0</v>
      </c>
      <c r="D151" s="93">
        <v>0</v>
      </c>
      <c r="E151" s="152" t="s">
        <v>314</v>
      </c>
      <c r="F151" s="153">
        <f>SUM(F153,F156,F159,F162,F165,F168,)</f>
        <v>631048.36499999999</v>
      </c>
      <c r="G151" s="153">
        <f t="shared" ref="G151:N151" si="42">SUM(G153,G156,G159,G162,G165,G168,)</f>
        <v>391048.36499999999</v>
      </c>
      <c r="H151" s="153">
        <f t="shared" si="42"/>
        <v>240000</v>
      </c>
      <c r="I151" s="153">
        <f t="shared" si="42"/>
        <v>641917.36499999999</v>
      </c>
      <c r="J151" s="153">
        <f t="shared" si="42"/>
        <v>395352.36499999999</v>
      </c>
      <c r="K151" s="153">
        <f t="shared" si="42"/>
        <v>246565</v>
      </c>
      <c r="L151" s="153">
        <f t="shared" si="42"/>
        <v>387255.7893</v>
      </c>
      <c r="M151" s="153">
        <f t="shared" si="42"/>
        <v>198905.2893</v>
      </c>
      <c r="N151" s="170">
        <f t="shared" si="42"/>
        <v>188350.5</v>
      </c>
      <c r="O151" s="174">
        <f>L151/I151*100</f>
        <v>60.327981515190821</v>
      </c>
    </row>
    <row r="152" spans="1:15" ht="15.75" customHeight="1" x14ac:dyDescent="0.25">
      <c r="A152" s="91"/>
      <c r="B152" s="94"/>
      <c r="C152" s="95"/>
      <c r="D152" s="95"/>
      <c r="E152" s="156" t="s">
        <v>12</v>
      </c>
      <c r="F152" s="157"/>
      <c r="G152" s="157"/>
      <c r="H152" s="157"/>
      <c r="I152" s="157"/>
      <c r="J152" s="157"/>
      <c r="K152" s="157"/>
      <c r="L152" s="157"/>
      <c r="M152" s="157"/>
      <c r="N152" s="171"/>
      <c r="O152" s="174"/>
    </row>
    <row r="153" spans="1:15" ht="17.25" customHeight="1" x14ac:dyDescent="0.25">
      <c r="A153" s="91">
        <v>2510</v>
      </c>
      <c r="B153" s="94" t="s">
        <v>313</v>
      </c>
      <c r="C153" s="95">
        <v>1</v>
      </c>
      <c r="D153" s="95">
        <v>0</v>
      </c>
      <c r="E153" s="159" t="s">
        <v>315</v>
      </c>
      <c r="F153" s="157">
        <f>SUM(F155)</f>
        <v>574048.36499999999</v>
      </c>
      <c r="G153" s="157">
        <f t="shared" ref="G153:N153" si="43">SUM(G155)</f>
        <v>364048.36499999999</v>
      </c>
      <c r="H153" s="157">
        <f t="shared" si="43"/>
        <v>210000</v>
      </c>
      <c r="I153" s="157">
        <f t="shared" si="43"/>
        <v>584717.36499999999</v>
      </c>
      <c r="J153" s="157">
        <f t="shared" si="43"/>
        <v>368152.36499999999</v>
      </c>
      <c r="K153" s="157">
        <f t="shared" si="43"/>
        <v>216565</v>
      </c>
      <c r="L153" s="157">
        <f t="shared" si="43"/>
        <v>349266.91399999999</v>
      </c>
      <c r="M153" s="157">
        <f t="shared" si="43"/>
        <v>186203.91399999999</v>
      </c>
      <c r="N153" s="171">
        <f t="shared" si="43"/>
        <v>163063</v>
      </c>
      <c r="O153" s="174">
        <f>L153/I153*100</f>
        <v>59.732604999682195</v>
      </c>
    </row>
    <row r="154" spans="1:15" s="158" customFormat="1" ht="10.5" customHeight="1" x14ac:dyDescent="0.25">
      <c r="A154" s="91"/>
      <c r="B154" s="94"/>
      <c r="C154" s="95"/>
      <c r="D154" s="95"/>
      <c r="E154" s="156" t="s">
        <v>225</v>
      </c>
      <c r="F154" s="157"/>
      <c r="G154" s="157"/>
      <c r="H154" s="157"/>
      <c r="I154" s="157"/>
      <c r="J154" s="157"/>
      <c r="K154" s="157"/>
      <c r="L154" s="157"/>
      <c r="M154" s="157"/>
      <c r="N154" s="171"/>
      <c r="O154" s="174"/>
    </row>
    <row r="155" spans="1:15" ht="17.25" customHeight="1" x14ac:dyDescent="0.25">
      <c r="A155" s="91">
        <v>2511</v>
      </c>
      <c r="B155" s="94" t="s">
        <v>313</v>
      </c>
      <c r="C155" s="95">
        <v>1</v>
      </c>
      <c r="D155" s="95">
        <v>1</v>
      </c>
      <c r="E155" s="156" t="s">
        <v>315</v>
      </c>
      <c r="F155" s="157">
        <f>SUM(G155:H155)</f>
        <v>574048.36499999999</v>
      </c>
      <c r="G155" s="157">
        <v>364048.36499999999</v>
      </c>
      <c r="H155" s="157">
        <v>210000</v>
      </c>
      <c r="I155" s="157">
        <f>SUM(J155:K155)</f>
        <v>584717.36499999999</v>
      </c>
      <c r="J155" s="157">
        <v>368152.36499999999</v>
      </c>
      <c r="K155" s="157">
        <v>216565</v>
      </c>
      <c r="L155" s="157">
        <f>SUM(M155:N155)</f>
        <v>349266.91399999999</v>
      </c>
      <c r="M155" s="157">
        <v>186203.91399999999</v>
      </c>
      <c r="N155" s="171">
        <v>163063</v>
      </c>
      <c r="O155" s="174">
        <f>L155/I155*100</f>
        <v>59.732604999682195</v>
      </c>
    </row>
    <row r="156" spans="1:15" ht="18.75" customHeight="1" x14ac:dyDescent="0.25">
      <c r="A156" s="91">
        <v>2520</v>
      </c>
      <c r="B156" s="94" t="s">
        <v>313</v>
      </c>
      <c r="C156" s="95">
        <v>2</v>
      </c>
      <c r="D156" s="95">
        <v>0</v>
      </c>
      <c r="E156" s="159" t="s">
        <v>316</v>
      </c>
      <c r="F156" s="157">
        <f>SUM(F158)</f>
        <v>10000</v>
      </c>
      <c r="G156" s="157">
        <f t="shared" ref="G156:N156" si="44">SUM(G158)</f>
        <v>10000</v>
      </c>
      <c r="H156" s="157">
        <f t="shared" si="44"/>
        <v>0</v>
      </c>
      <c r="I156" s="157">
        <f t="shared" si="44"/>
        <v>10000</v>
      </c>
      <c r="J156" s="157">
        <f t="shared" si="44"/>
        <v>10000</v>
      </c>
      <c r="K156" s="157">
        <f t="shared" si="44"/>
        <v>0</v>
      </c>
      <c r="L156" s="157">
        <f t="shared" si="44"/>
        <v>0</v>
      </c>
      <c r="M156" s="157">
        <f t="shared" si="44"/>
        <v>0</v>
      </c>
      <c r="N156" s="171">
        <f t="shared" si="44"/>
        <v>0</v>
      </c>
      <c r="O156" s="174">
        <f>L156/I156*100</f>
        <v>0</v>
      </c>
    </row>
    <row r="157" spans="1:15" s="158" customFormat="1" ht="10.5" customHeight="1" x14ac:dyDescent="0.25">
      <c r="A157" s="91"/>
      <c r="B157" s="94"/>
      <c r="C157" s="95"/>
      <c r="D157" s="95"/>
      <c r="E157" s="156" t="s">
        <v>225</v>
      </c>
      <c r="F157" s="157"/>
      <c r="G157" s="157"/>
      <c r="H157" s="157"/>
      <c r="I157" s="157"/>
      <c r="J157" s="157"/>
      <c r="K157" s="157"/>
      <c r="L157" s="157"/>
      <c r="M157" s="157"/>
      <c r="N157" s="171"/>
      <c r="O157" s="174"/>
    </row>
    <row r="158" spans="1:15" ht="16.5" customHeight="1" x14ac:dyDescent="0.25">
      <c r="A158" s="91">
        <v>2521</v>
      </c>
      <c r="B158" s="94" t="s">
        <v>313</v>
      </c>
      <c r="C158" s="95">
        <v>2</v>
      </c>
      <c r="D158" s="95">
        <v>1</v>
      </c>
      <c r="E158" s="156" t="s">
        <v>317</v>
      </c>
      <c r="F158" s="157">
        <f>SUM(G158:H158)</f>
        <v>10000</v>
      </c>
      <c r="G158" s="157">
        <v>10000</v>
      </c>
      <c r="H158" s="157">
        <v>0</v>
      </c>
      <c r="I158" s="157">
        <f>SUM(J158:K158)</f>
        <v>10000</v>
      </c>
      <c r="J158" s="157">
        <v>10000</v>
      </c>
      <c r="K158" s="157">
        <v>0</v>
      </c>
      <c r="L158" s="157">
        <f>SUM(M158:N158)</f>
        <v>0</v>
      </c>
      <c r="M158" s="157">
        <v>0</v>
      </c>
      <c r="N158" s="171">
        <v>0</v>
      </c>
      <c r="O158" s="174">
        <f>L158/I158*100</f>
        <v>0</v>
      </c>
    </row>
    <row r="159" spans="1:15" ht="31.5" customHeight="1" x14ac:dyDescent="0.25">
      <c r="A159" s="91">
        <v>2530</v>
      </c>
      <c r="B159" s="94" t="s">
        <v>313</v>
      </c>
      <c r="C159" s="95">
        <v>3</v>
      </c>
      <c r="D159" s="95">
        <v>0</v>
      </c>
      <c r="E159" s="159" t="s">
        <v>318</v>
      </c>
      <c r="F159" s="157">
        <f>SUM(F161)</f>
        <v>0</v>
      </c>
      <c r="G159" s="157">
        <f t="shared" ref="G159:N159" si="45">SUM(G161)</f>
        <v>0</v>
      </c>
      <c r="H159" s="157">
        <f t="shared" si="45"/>
        <v>0</v>
      </c>
      <c r="I159" s="157">
        <f t="shared" si="45"/>
        <v>0</v>
      </c>
      <c r="J159" s="157">
        <f t="shared" si="45"/>
        <v>0</v>
      </c>
      <c r="K159" s="157">
        <f t="shared" si="45"/>
        <v>0</v>
      </c>
      <c r="L159" s="157">
        <f t="shared" si="45"/>
        <v>0</v>
      </c>
      <c r="M159" s="157">
        <f t="shared" si="45"/>
        <v>0</v>
      </c>
      <c r="N159" s="171">
        <f t="shared" si="45"/>
        <v>0</v>
      </c>
      <c r="O159" s="174"/>
    </row>
    <row r="160" spans="1:15" s="158" customFormat="1" ht="10.5" customHeight="1" x14ac:dyDescent="0.25">
      <c r="A160" s="91"/>
      <c r="B160" s="94"/>
      <c r="C160" s="95"/>
      <c r="D160" s="95"/>
      <c r="E160" s="156" t="s">
        <v>225</v>
      </c>
      <c r="F160" s="157"/>
      <c r="G160" s="157"/>
      <c r="H160" s="157"/>
      <c r="I160" s="157"/>
      <c r="J160" s="157"/>
      <c r="K160" s="157"/>
      <c r="L160" s="157"/>
      <c r="M160" s="157"/>
      <c r="N160" s="171"/>
      <c r="O160" s="174"/>
    </row>
    <row r="161" spans="1:15" ht="30" customHeight="1" x14ac:dyDescent="0.25">
      <c r="A161" s="91">
        <v>2531</v>
      </c>
      <c r="B161" s="94" t="s">
        <v>313</v>
      </c>
      <c r="C161" s="95">
        <v>3</v>
      </c>
      <c r="D161" s="95">
        <v>1</v>
      </c>
      <c r="E161" s="156" t="s">
        <v>318</v>
      </c>
      <c r="F161" s="157">
        <f>SUM(G161:H161)</f>
        <v>0</v>
      </c>
      <c r="G161" s="157">
        <v>0</v>
      </c>
      <c r="H161" s="157">
        <v>0</v>
      </c>
      <c r="I161" s="157">
        <f>SUM(J161:K161)</f>
        <v>0</v>
      </c>
      <c r="J161" s="157">
        <v>0</v>
      </c>
      <c r="K161" s="157">
        <v>0</v>
      </c>
      <c r="L161" s="157">
        <f>SUM(M161:N161)</f>
        <v>0</v>
      </c>
      <c r="M161" s="157">
        <v>0</v>
      </c>
      <c r="N161" s="171">
        <v>0</v>
      </c>
      <c r="O161" s="174"/>
    </row>
    <row r="162" spans="1:15" ht="24.75" customHeight="1" x14ac:dyDescent="0.25">
      <c r="A162" s="91">
        <v>2540</v>
      </c>
      <c r="B162" s="94" t="s">
        <v>313</v>
      </c>
      <c r="C162" s="95">
        <v>4</v>
      </c>
      <c r="D162" s="95">
        <v>0</v>
      </c>
      <c r="E162" s="159" t="s">
        <v>319</v>
      </c>
      <c r="F162" s="157">
        <f>SUM(F164)</f>
        <v>26000</v>
      </c>
      <c r="G162" s="157">
        <f t="shared" ref="G162:N162" si="46">SUM(G164)</f>
        <v>11000</v>
      </c>
      <c r="H162" s="157">
        <f t="shared" si="46"/>
        <v>15000</v>
      </c>
      <c r="I162" s="157">
        <f t="shared" si="46"/>
        <v>26200</v>
      </c>
      <c r="J162" s="157">
        <f t="shared" si="46"/>
        <v>11200</v>
      </c>
      <c r="K162" s="157">
        <f t="shared" si="46"/>
        <v>15000</v>
      </c>
      <c r="L162" s="157">
        <f t="shared" si="46"/>
        <v>24235.3753</v>
      </c>
      <c r="M162" s="157">
        <f t="shared" si="46"/>
        <v>10735.3753</v>
      </c>
      <c r="N162" s="171">
        <f t="shared" si="46"/>
        <v>13500</v>
      </c>
      <c r="O162" s="174">
        <f>L162/I162*100</f>
        <v>92.501432442748083</v>
      </c>
    </row>
    <row r="163" spans="1:15" s="158" customFormat="1" ht="16.5" customHeight="1" x14ac:dyDescent="0.25">
      <c r="A163" s="91"/>
      <c r="B163" s="94"/>
      <c r="C163" s="95"/>
      <c r="D163" s="95"/>
      <c r="E163" s="156" t="s">
        <v>225</v>
      </c>
      <c r="F163" s="157"/>
      <c r="G163" s="157"/>
      <c r="H163" s="157"/>
      <c r="I163" s="157"/>
      <c r="J163" s="157"/>
      <c r="K163" s="157"/>
      <c r="L163" s="157"/>
      <c r="M163" s="157"/>
      <c r="N163" s="171"/>
      <c r="O163" s="174"/>
    </row>
    <row r="164" spans="1:15" ht="42.75" customHeight="1" x14ac:dyDescent="0.25">
      <c r="A164" s="91">
        <v>2541</v>
      </c>
      <c r="B164" s="94" t="s">
        <v>313</v>
      </c>
      <c r="C164" s="95">
        <v>4</v>
      </c>
      <c r="D164" s="95">
        <v>1</v>
      </c>
      <c r="E164" s="156" t="s">
        <v>319</v>
      </c>
      <c r="F164" s="157">
        <f>SUM(G164:H164)</f>
        <v>26000</v>
      </c>
      <c r="G164" s="157">
        <v>11000</v>
      </c>
      <c r="H164" s="157">
        <v>15000</v>
      </c>
      <c r="I164" s="157">
        <f>SUM(J164:K164)</f>
        <v>26200</v>
      </c>
      <c r="J164" s="157">
        <v>11200</v>
      </c>
      <c r="K164" s="157">
        <v>15000</v>
      </c>
      <c r="L164" s="157">
        <f>SUM(M164:N164)</f>
        <v>24235.3753</v>
      </c>
      <c r="M164" s="157">
        <v>10735.3753</v>
      </c>
      <c r="N164" s="171">
        <v>13500</v>
      </c>
      <c r="O164" s="174">
        <f>L164/I164*100</f>
        <v>92.501432442748083</v>
      </c>
    </row>
    <row r="165" spans="1:15" ht="51" customHeight="1" x14ac:dyDescent="0.25">
      <c r="A165" s="91">
        <v>2550</v>
      </c>
      <c r="B165" s="94" t="s">
        <v>313</v>
      </c>
      <c r="C165" s="95">
        <v>5</v>
      </c>
      <c r="D165" s="95">
        <v>0</v>
      </c>
      <c r="E165" s="159" t="s">
        <v>320</v>
      </c>
      <c r="F165" s="157">
        <f>SUM(F167)</f>
        <v>0</v>
      </c>
      <c r="G165" s="157">
        <f t="shared" ref="G165:N165" si="47">SUM(G167)</f>
        <v>0</v>
      </c>
      <c r="H165" s="157">
        <f t="shared" si="47"/>
        <v>0</v>
      </c>
      <c r="I165" s="157">
        <f t="shared" si="47"/>
        <v>0</v>
      </c>
      <c r="J165" s="157">
        <f t="shared" si="47"/>
        <v>0</v>
      </c>
      <c r="K165" s="157">
        <f t="shared" si="47"/>
        <v>0</v>
      </c>
      <c r="L165" s="157">
        <f t="shared" si="47"/>
        <v>0</v>
      </c>
      <c r="M165" s="157">
        <f t="shared" si="47"/>
        <v>0</v>
      </c>
      <c r="N165" s="171">
        <f t="shared" si="47"/>
        <v>0</v>
      </c>
      <c r="O165" s="174"/>
    </row>
    <row r="166" spans="1:15" s="158" customFormat="1" ht="14.25" customHeight="1" x14ac:dyDescent="0.25">
      <c r="A166" s="91"/>
      <c r="B166" s="94"/>
      <c r="C166" s="95"/>
      <c r="D166" s="95"/>
      <c r="E166" s="156" t="s">
        <v>225</v>
      </c>
      <c r="F166" s="157"/>
      <c r="G166" s="157"/>
      <c r="H166" s="157"/>
      <c r="I166" s="157"/>
      <c r="J166" s="157"/>
      <c r="K166" s="157"/>
      <c r="L166" s="157"/>
      <c r="M166" s="157"/>
      <c r="N166" s="171"/>
      <c r="O166" s="174"/>
    </row>
    <row r="167" spans="1:15" ht="59.25" customHeight="1" x14ac:dyDescent="0.25">
      <c r="A167" s="91">
        <v>2551</v>
      </c>
      <c r="B167" s="94" t="s">
        <v>313</v>
      </c>
      <c r="C167" s="95">
        <v>5</v>
      </c>
      <c r="D167" s="95">
        <v>1</v>
      </c>
      <c r="E167" s="156" t="s">
        <v>320</v>
      </c>
      <c r="F167" s="157">
        <f>SUM(G167:H167)</f>
        <v>0</v>
      </c>
      <c r="G167" s="157">
        <v>0</v>
      </c>
      <c r="H167" s="157">
        <v>0</v>
      </c>
      <c r="I167" s="157">
        <f>SUM(J167:K167)</f>
        <v>0</v>
      </c>
      <c r="J167" s="157">
        <v>0</v>
      </c>
      <c r="K167" s="157">
        <v>0</v>
      </c>
      <c r="L167" s="157">
        <f>SUM(M167:N167)</f>
        <v>0</v>
      </c>
      <c r="M167" s="157">
        <v>0</v>
      </c>
      <c r="N167" s="171">
        <v>0</v>
      </c>
      <c r="O167" s="174"/>
    </row>
    <row r="168" spans="1:15" ht="54" customHeight="1" x14ac:dyDescent="0.25">
      <c r="A168" s="91">
        <v>2560</v>
      </c>
      <c r="B168" s="94" t="s">
        <v>313</v>
      </c>
      <c r="C168" s="95">
        <v>6</v>
      </c>
      <c r="D168" s="95">
        <v>0</v>
      </c>
      <c r="E168" s="159" t="s">
        <v>321</v>
      </c>
      <c r="F168" s="157">
        <f>SUM(F170)</f>
        <v>21000</v>
      </c>
      <c r="G168" s="157">
        <f t="shared" ref="G168:N168" si="48">SUM(G170)</f>
        <v>6000</v>
      </c>
      <c r="H168" s="157">
        <f t="shared" si="48"/>
        <v>15000</v>
      </c>
      <c r="I168" s="157">
        <f t="shared" si="48"/>
        <v>21000</v>
      </c>
      <c r="J168" s="157">
        <f t="shared" si="48"/>
        <v>6000</v>
      </c>
      <c r="K168" s="157">
        <f t="shared" si="48"/>
        <v>15000</v>
      </c>
      <c r="L168" s="157">
        <f t="shared" si="48"/>
        <v>13753.5</v>
      </c>
      <c r="M168" s="157">
        <f t="shared" si="48"/>
        <v>1966</v>
      </c>
      <c r="N168" s="171">
        <f t="shared" si="48"/>
        <v>11787.5</v>
      </c>
      <c r="O168" s="174">
        <f>L168/I168*100</f>
        <v>65.492857142857147</v>
      </c>
    </row>
    <row r="169" spans="1:15" s="158" customFormat="1" ht="10.5" customHeight="1" x14ac:dyDescent="0.25">
      <c r="A169" s="91"/>
      <c r="B169" s="94"/>
      <c r="C169" s="95"/>
      <c r="D169" s="95"/>
      <c r="E169" s="156" t="s">
        <v>225</v>
      </c>
      <c r="F169" s="157"/>
      <c r="G169" s="157"/>
      <c r="H169" s="157"/>
      <c r="I169" s="157"/>
      <c r="J169" s="157"/>
      <c r="K169" s="157"/>
      <c r="L169" s="157"/>
      <c r="M169" s="157"/>
      <c r="N169" s="171"/>
      <c r="O169" s="174"/>
    </row>
    <row r="170" spans="1:15" ht="37.5" customHeight="1" x14ac:dyDescent="0.25">
      <c r="A170" s="91">
        <v>2561</v>
      </c>
      <c r="B170" s="94" t="s">
        <v>313</v>
      </c>
      <c r="C170" s="95">
        <v>6</v>
      </c>
      <c r="D170" s="95">
        <v>1</v>
      </c>
      <c r="E170" s="156" t="s">
        <v>321</v>
      </c>
      <c r="F170" s="157">
        <f>SUM(G170:H170)</f>
        <v>21000</v>
      </c>
      <c r="G170" s="157">
        <v>6000</v>
      </c>
      <c r="H170" s="157">
        <v>15000</v>
      </c>
      <c r="I170" s="157">
        <f>SUM(J170:K170)</f>
        <v>21000</v>
      </c>
      <c r="J170" s="157">
        <v>6000</v>
      </c>
      <c r="K170" s="157">
        <v>15000</v>
      </c>
      <c r="L170" s="157">
        <f>SUM(M170:N170)</f>
        <v>13753.5</v>
      </c>
      <c r="M170" s="157">
        <v>1966</v>
      </c>
      <c r="N170" s="171">
        <v>11787.5</v>
      </c>
      <c r="O170" s="174">
        <f>L170/I170*100</f>
        <v>65.492857142857147</v>
      </c>
    </row>
    <row r="171" spans="1:15" s="160" customFormat="1" ht="97.5" customHeight="1" x14ac:dyDescent="0.25">
      <c r="A171" s="96">
        <v>2600</v>
      </c>
      <c r="B171" s="92" t="s">
        <v>322</v>
      </c>
      <c r="C171" s="93">
        <v>0</v>
      </c>
      <c r="D171" s="93">
        <v>0</v>
      </c>
      <c r="E171" s="152" t="s">
        <v>323</v>
      </c>
      <c r="F171" s="153">
        <f>SUM(F173,F176,F179,F182,F185,F188,)</f>
        <v>591016.5</v>
      </c>
      <c r="G171" s="153">
        <f t="shared" ref="G171:N171" si="49">SUM(G173,G176,G179,G182,G185,G188,)</f>
        <v>228402.5</v>
      </c>
      <c r="H171" s="153">
        <f t="shared" si="49"/>
        <v>362614</v>
      </c>
      <c r="I171" s="153">
        <f t="shared" si="49"/>
        <v>656513</v>
      </c>
      <c r="J171" s="153">
        <f t="shared" si="49"/>
        <v>228402.5</v>
      </c>
      <c r="K171" s="153">
        <f t="shared" si="49"/>
        <v>428110.5</v>
      </c>
      <c r="L171" s="153">
        <f t="shared" si="49"/>
        <v>304404.15700000001</v>
      </c>
      <c r="M171" s="153">
        <f t="shared" si="49"/>
        <v>95345.657000000007</v>
      </c>
      <c r="N171" s="170">
        <f t="shared" si="49"/>
        <v>209058.5</v>
      </c>
      <c r="O171" s="174">
        <f>L171/I171*100</f>
        <v>46.366813299965123</v>
      </c>
    </row>
    <row r="172" spans="1:15" ht="16.5" customHeight="1" x14ac:dyDescent="0.25">
      <c r="A172" s="91"/>
      <c r="B172" s="94"/>
      <c r="C172" s="95"/>
      <c r="D172" s="95"/>
      <c r="E172" s="156" t="s">
        <v>12</v>
      </c>
      <c r="F172" s="157"/>
      <c r="G172" s="157"/>
      <c r="H172" s="157"/>
      <c r="I172" s="157"/>
      <c r="J172" s="157"/>
      <c r="K172" s="157"/>
      <c r="L172" s="157"/>
      <c r="M172" s="157"/>
      <c r="N172" s="171"/>
      <c r="O172" s="174"/>
    </row>
    <row r="173" spans="1:15" ht="16.5" customHeight="1" x14ac:dyDescent="0.25">
      <c r="A173" s="91">
        <v>2610</v>
      </c>
      <c r="B173" s="94" t="s">
        <v>322</v>
      </c>
      <c r="C173" s="95">
        <v>1</v>
      </c>
      <c r="D173" s="95">
        <v>0</v>
      </c>
      <c r="E173" s="159" t="s">
        <v>324</v>
      </c>
      <c r="F173" s="157">
        <f>SUM(F175)</f>
        <v>0</v>
      </c>
      <c r="G173" s="157">
        <f t="shared" ref="G173:N173" si="50">SUM(G175)</f>
        <v>0</v>
      </c>
      <c r="H173" s="157">
        <f t="shared" si="50"/>
        <v>0</v>
      </c>
      <c r="I173" s="157">
        <f t="shared" si="50"/>
        <v>0</v>
      </c>
      <c r="J173" s="157">
        <f t="shared" si="50"/>
        <v>0</v>
      </c>
      <c r="K173" s="157">
        <f t="shared" si="50"/>
        <v>0</v>
      </c>
      <c r="L173" s="157">
        <f t="shared" si="50"/>
        <v>0</v>
      </c>
      <c r="M173" s="157">
        <f t="shared" si="50"/>
        <v>0</v>
      </c>
      <c r="N173" s="171">
        <f t="shared" si="50"/>
        <v>0</v>
      </c>
      <c r="O173" s="174"/>
    </row>
    <row r="174" spans="1:15" s="158" customFormat="1" ht="10.5" customHeight="1" x14ac:dyDescent="0.25">
      <c r="A174" s="91"/>
      <c r="B174" s="94"/>
      <c r="C174" s="95"/>
      <c r="D174" s="95"/>
      <c r="E174" s="156" t="s">
        <v>225</v>
      </c>
      <c r="F174" s="157"/>
      <c r="G174" s="157"/>
      <c r="H174" s="157"/>
      <c r="I174" s="157"/>
      <c r="J174" s="157"/>
      <c r="K174" s="157"/>
      <c r="L174" s="157"/>
      <c r="M174" s="157"/>
      <c r="N174" s="171"/>
      <c r="O174" s="174"/>
    </row>
    <row r="175" spans="1:15" ht="21" customHeight="1" x14ac:dyDescent="0.25">
      <c r="A175" s="91">
        <v>2611</v>
      </c>
      <c r="B175" s="94" t="s">
        <v>322</v>
      </c>
      <c r="C175" s="95">
        <v>1</v>
      </c>
      <c r="D175" s="95">
        <v>1</v>
      </c>
      <c r="E175" s="156" t="s">
        <v>324</v>
      </c>
      <c r="F175" s="157">
        <f>SUM(G175:H175)</f>
        <v>0</v>
      </c>
      <c r="G175" s="157">
        <v>0</v>
      </c>
      <c r="H175" s="157">
        <v>0</v>
      </c>
      <c r="I175" s="157">
        <f>SUM(J175:K175)</f>
        <v>0</v>
      </c>
      <c r="J175" s="157">
        <v>0</v>
      </c>
      <c r="K175" s="157">
        <v>0</v>
      </c>
      <c r="L175" s="157">
        <f>SUM(M175:N175)</f>
        <v>0</v>
      </c>
      <c r="M175" s="157">
        <v>0</v>
      </c>
      <c r="N175" s="171">
        <v>0</v>
      </c>
      <c r="O175" s="174"/>
    </row>
    <row r="176" spans="1:15" ht="17.25" customHeight="1" x14ac:dyDescent="0.25">
      <c r="A176" s="91">
        <v>2620</v>
      </c>
      <c r="B176" s="94" t="s">
        <v>322</v>
      </c>
      <c r="C176" s="95">
        <v>2</v>
      </c>
      <c r="D176" s="95">
        <v>0</v>
      </c>
      <c r="E176" s="159" t="s">
        <v>325</v>
      </c>
      <c r="F176" s="157">
        <f>SUM(F178)</f>
        <v>0</v>
      </c>
      <c r="G176" s="157">
        <f t="shared" ref="G176:N176" si="51">SUM(G178)</f>
        <v>0</v>
      </c>
      <c r="H176" s="157">
        <f t="shared" si="51"/>
        <v>0</v>
      </c>
      <c r="I176" s="157">
        <f t="shared" si="51"/>
        <v>0</v>
      </c>
      <c r="J176" s="157">
        <f t="shared" si="51"/>
        <v>0</v>
      </c>
      <c r="K176" s="157">
        <f t="shared" si="51"/>
        <v>0</v>
      </c>
      <c r="L176" s="157">
        <f t="shared" si="51"/>
        <v>0</v>
      </c>
      <c r="M176" s="157">
        <f t="shared" si="51"/>
        <v>0</v>
      </c>
      <c r="N176" s="171">
        <f t="shared" si="51"/>
        <v>0</v>
      </c>
      <c r="O176" s="174"/>
    </row>
    <row r="177" spans="1:15" s="158" customFormat="1" ht="10.5" customHeight="1" x14ac:dyDescent="0.25">
      <c r="A177" s="91"/>
      <c r="B177" s="94"/>
      <c r="C177" s="95"/>
      <c r="D177" s="95"/>
      <c r="E177" s="156" t="s">
        <v>225</v>
      </c>
      <c r="F177" s="157"/>
      <c r="G177" s="157"/>
      <c r="H177" s="157"/>
      <c r="I177" s="157"/>
      <c r="J177" s="157"/>
      <c r="K177" s="157"/>
      <c r="L177" s="157"/>
      <c r="M177" s="157"/>
      <c r="N177" s="171"/>
      <c r="O177" s="174"/>
    </row>
    <row r="178" spans="1:15" ht="13.5" customHeight="1" x14ac:dyDescent="0.25">
      <c r="A178" s="91">
        <v>2621</v>
      </c>
      <c r="B178" s="94" t="s">
        <v>322</v>
      </c>
      <c r="C178" s="95">
        <v>2</v>
      </c>
      <c r="D178" s="95">
        <v>1</v>
      </c>
      <c r="E178" s="156" t="s">
        <v>325</v>
      </c>
      <c r="F178" s="157">
        <f>SUM(G178:H178)</f>
        <v>0</v>
      </c>
      <c r="G178" s="157">
        <v>0</v>
      </c>
      <c r="H178" s="157">
        <v>0</v>
      </c>
      <c r="I178" s="157">
        <f>SUM(J178:K178)</f>
        <v>0</v>
      </c>
      <c r="J178" s="157">
        <v>0</v>
      </c>
      <c r="K178" s="157">
        <v>0</v>
      </c>
      <c r="L178" s="157">
        <f>SUM(M178:N178)</f>
        <v>0</v>
      </c>
      <c r="M178" s="157">
        <v>0</v>
      </c>
      <c r="N178" s="171">
        <v>0</v>
      </c>
      <c r="O178" s="174"/>
    </row>
    <row r="179" spans="1:15" ht="18.75" customHeight="1" x14ac:dyDescent="0.25">
      <c r="A179" s="91">
        <v>2630</v>
      </c>
      <c r="B179" s="94" t="s">
        <v>322</v>
      </c>
      <c r="C179" s="95">
        <v>3</v>
      </c>
      <c r="D179" s="95">
        <v>0</v>
      </c>
      <c r="E179" s="159" t="s">
        <v>326</v>
      </c>
      <c r="F179" s="157">
        <f>SUM(F181)</f>
        <v>0</v>
      </c>
      <c r="G179" s="157">
        <f t="shared" ref="G179:N179" si="52">SUM(G181)</f>
        <v>0</v>
      </c>
      <c r="H179" s="157">
        <f t="shared" si="52"/>
        <v>0</v>
      </c>
      <c r="I179" s="157">
        <f t="shared" si="52"/>
        <v>0</v>
      </c>
      <c r="J179" s="157">
        <f t="shared" si="52"/>
        <v>0</v>
      </c>
      <c r="K179" s="157">
        <f t="shared" si="52"/>
        <v>0</v>
      </c>
      <c r="L179" s="157">
        <f t="shared" si="52"/>
        <v>0</v>
      </c>
      <c r="M179" s="157">
        <f t="shared" si="52"/>
        <v>0</v>
      </c>
      <c r="N179" s="171">
        <f t="shared" si="52"/>
        <v>0</v>
      </c>
      <c r="O179" s="174"/>
    </row>
    <row r="180" spans="1:15" s="158" customFormat="1" ht="15.75" customHeight="1" x14ac:dyDescent="0.25">
      <c r="A180" s="91"/>
      <c r="B180" s="94"/>
      <c r="C180" s="95"/>
      <c r="D180" s="95"/>
      <c r="E180" s="156" t="s">
        <v>225</v>
      </c>
      <c r="F180" s="157"/>
      <c r="G180" s="157"/>
      <c r="H180" s="157"/>
      <c r="I180" s="157"/>
      <c r="J180" s="157"/>
      <c r="K180" s="157"/>
      <c r="L180" s="157"/>
      <c r="M180" s="157"/>
      <c r="N180" s="171"/>
      <c r="O180" s="174"/>
    </row>
    <row r="181" spans="1:15" ht="15" customHeight="1" x14ac:dyDescent="0.25">
      <c r="A181" s="91">
        <v>2631</v>
      </c>
      <c r="B181" s="94" t="s">
        <v>322</v>
      </c>
      <c r="C181" s="95">
        <v>3</v>
      </c>
      <c r="D181" s="95">
        <v>1</v>
      </c>
      <c r="E181" s="156" t="s">
        <v>326</v>
      </c>
      <c r="F181" s="157">
        <f>SUM(G181:H181)</f>
        <v>0</v>
      </c>
      <c r="G181" s="157">
        <v>0</v>
      </c>
      <c r="H181" s="157">
        <v>0</v>
      </c>
      <c r="I181" s="157">
        <f>SUM(J181:K181)</f>
        <v>0</v>
      </c>
      <c r="J181" s="157">
        <v>0</v>
      </c>
      <c r="K181" s="157">
        <v>0</v>
      </c>
      <c r="L181" s="157">
        <f>SUM(M181:N181)</f>
        <v>0</v>
      </c>
      <c r="M181" s="157">
        <v>0</v>
      </c>
      <c r="N181" s="171">
        <v>0</v>
      </c>
      <c r="O181" s="174"/>
    </row>
    <row r="182" spans="1:15" ht="15.75" customHeight="1" x14ac:dyDescent="0.25">
      <c r="A182" s="91">
        <v>2640</v>
      </c>
      <c r="B182" s="94" t="s">
        <v>322</v>
      </c>
      <c r="C182" s="95">
        <v>4</v>
      </c>
      <c r="D182" s="95">
        <v>0</v>
      </c>
      <c r="E182" s="159" t="s">
        <v>327</v>
      </c>
      <c r="F182" s="157">
        <f>SUM(F184)</f>
        <v>30000</v>
      </c>
      <c r="G182" s="157">
        <f t="shared" ref="G182:N182" si="53">SUM(G184)</f>
        <v>30000</v>
      </c>
      <c r="H182" s="157">
        <f t="shared" si="53"/>
        <v>0</v>
      </c>
      <c r="I182" s="157">
        <f t="shared" si="53"/>
        <v>33000</v>
      </c>
      <c r="J182" s="157">
        <f t="shared" si="53"/>
        <v>33000</v>
      </c>
      <c r="K182" s="157">
        <f t="shared" si="53"/>
        <v>0</v>
      </c>
      <c r="L182" s="157">
        <f t="shared" si="53"/>
        <v>0</v>
      </c>
      <c r="M182" s="157">
        <f t="shared" si="53"/>
        <v>0</v>
      </c>
      <c r="N182" s="171">
        <f t="shared" si="53"/>
        <v>0</v>
      </c>
      <c r="O182" s="174">
        <f>L182/I182*100</f>
        <v>0</v>
      </c>
    </row>
    <row r="183" spans="1:15" s="158" customFormat="1" ht="14.25" customHeight="1" x14ac:dyDescent="0.25">
      <c r="A183" s="91"/>
      <c r="B183" s="94"/>
      <c r="C183" s="95"/>
      <c r="D183" s="95"/>
      <c r="E183" s="156" t="s">
        <v>225</v>
      </c>
      <c r="F183" s="157"/>
      <c r="G183" s="157"/>
      <c r="H183" s="157"/>
      <c r="I183" s="157"/>
      <c r="J183" s="157"/>
      <c r="K183" s="157"/>
      <c r="L183" s="157"/>
      <c r="M183" s="157"/>
      <c r="N183" s="171"/>
      <c r="O183" s="174"/>
    </row>
    <row r="184" spans="1:15" ht="13.5" customHeight="1" x14ac:dyDescent="0.25">
      <c r="A184" s="91">
        <v>2641</v>
      </c>
      <c r="B184" s="94" t="s">
        <v>322</v>
      </c>
      <c r="C184" s="95">
        <v>4</v>
      </c>
      <c r="D184" s="95">
        <v>1</v>
      </c>
      <c r="E184" s="156" t="s">
        <v>327</v>
      </c>
      <c r="F184" s="157">
        <f>SUM(G184:H184)</f>
        <v>30000</v>
      </c>
      <c r="G184" s="157">
        <v>30000</v>
      </c>
      <c r="H184" s="157">
        <v>0</v>
      </c>
      <c r="I184" s="157">
        <f>SUM(J184:K184)</f>
        <v>33000</v>
      </c>
      <c r="J184" s="157">
        <v>33000</v>
      </c>
      <c r="K184" s="157">
        <v>0</v>
      </c>
      <c r="L184" s="157">
        <f>SUM(M184:N184)</f>
        <v>0</v>
      </c>
      <c r="M184" s="157">
        <v>0</v>
      </c>
      <c r="N184" s="171">
        <v>0</v>
      </c>
      <c r="O184" s="174">
        <f>L184/I184*100</f>
        <v>0</v>
      </c>
    </row>
    <row r="185" spans="1:15" ht="45" customHeight="1" x14ac:dyDescent="0.25">
      <c r="A185" s="91">
        <v>2650</v>
      </c>
      <c r="B185" s="94" t="s">
        <v>322</v>
      </c>
      <c r="C185" s="95">
        <v>5</v>
      </c>
      <c r="D185" s="95">
        <v>0</v>
      </c>
      <c r="E185" s="159" t="s">
        <v>328</v>
      </c>
      <c r="F185" s="157">
        <f>SUM(F187)</f>
        <v>0</v>
      </c>
      <c r="G185" s="157">
        <f t="shared" ref="G185:N185" si="54">SUM(G187)</f>
        <v>0</v>
      </c>
      <c r="H185" s="157">
        <f t="shared" si="54"/>
        <v>0</v>
      </c>
      <c r="I185" s="157">
        <f t="shared" si="54"/>
        <v>0</v>
      </c>
      <c r="J185" s="157">
        <f t="shared" si="54"/>
        <v>0</v>
      </c>
      <c r="K185" s="157">
        <f t="shared" si="54"/>
        <v>0</v>
      </c>
      <c r="L185" s="157">
        <f t="shared" si="54"/>
        <v>0</v>
      </c>
      <c r="M185" s="157">
        <f t="shared" si="54"/>
        <v>0</v>
      </c>
      <c r="N185" s="171">
        <f t="shared" si="54"/>
        <v>0</v>
      </c>
      <c r="O185" s="174"/>
    </row>
    <row r="186" spans="1:15" s="158" customFormat="1" ht="14.25" customHeight="1" x14ac:dyDescent="0.25">
      <c r="A186" s="91"/>
      <c r="B186" s="94"/>
      <c r="C186" s="95"/>
      <c r="D186" s="95"/>
      <c r="E186" s="156" t="s">
        <v>225</v>
      </c>
      <c r="F186" s="157"/>
      <c r="G186" s="157"/>
      <c r="H186" s="157"/>
      <c r="I186" s="157"/>
      <c r="J186" s="157"/>
      <c r="K186" s="157"/>
      <c r="L186" s="157"/>
      <c r="M186" s="157"/>
      <c r="N186" s="171"/>
      <c r="O186" s="174"/>
    </row>
    <row r="187" spans="1:15" ht="37.5" customHeight="1" x14ac:dyDescent="0.25">
      <c r="A187" s="91">
        <v>2651</v>
      </c>
      <c r="B187" s="94" t="s">
        <v>322</v>
      </c>
      <c r="C187" s="95">
        <v>5</v>
      </c>
      <c r="D187" s="95">
        <v>1</v>
      </c>
      <c r="E187" s="156" t="s">
        <v>328</v>
      </c>
      <c r="F187" s="157">
        <f>SUM(G187:H187)</f>
        <v>0</v>
      </c>
      <c r="G187" s="157">
        <v>0</v>
      </c>
      <c r="H187" s="157">
        <v>0</v>
      </c>
      <c r="I187" s="157">
        <f>SUM(J187:K187)</f>
        <v>0</v>
      </c>
      <c r="J187" s="157">
        <v>0</v>
      </c>
      <c r="K187" s="157">
        <v>0</v>
      </c>
      <c r="L187" s="157">
        <f>SUM(M187:N187)</f>
        <v>0</v>
      </c>
      <c r="M187" s="157">
        <v>0</v>
      </c>
      <c r="N187" s="171">
        <v>0</v>
      </c>
      <c r="O187" s="174"/>
    </row>
    <row r="188" spans="1:15" ht="60.75" customHeight="1" x14ac:dyDescent="0.25">
      <c r="A188" s="91">
        <v>2660</v>
      </c>
      <c r="B188" s="94" t="s">
        <v>322</v>
      </c>
      <c r="C188" s="95">
        <v>6</v>
      </c>
      <c r="D188" s="95">
        <v>0</v>
      </c>
      <c r="E188" s="159" t="s">
        <v>329</v>
      </c>
      <c r="F188" s="157">
        <f>SUM(F190)</f>
        <v>561016.5</v>
      </c>
      <c r="G188" s="157">
        <f t="shared" ref="G188:N188" si="55">SUM(G190)</f>
        <v>198402.5</v>
      </c>
      <c r="H188" s="157">
        <f t="shared" si="55"/>
        <v>362614</v>
      </c>
      <c r="I188" s="157">
        <f t="shared" si="55"/>
        <v>623513</v>
      </c>
      <c r="J188" s="157">
        <f t="shared" si="55"/>
        <v>195402.5</v>
      </c>
      <c r="K188" s="157">
        <f t="shared" si="55"/>
        <v>428110.5</v>
      </c>
      <c r="L188" s="157">
        <f t="shared" si="55"/>
        <v>304404.15700000001</v>
      </c>
      <c r="M188" s="157">
        <f t="shared" si="55"/>
        <v>95345.657000000007</v>
      </c>
      <c r="N188" s="171">
        <f t="shared" si="55"/>
        <v>209058.5</v>
      </c>
      <c r="O188" s="174">
        <f>L188/I188*100</f>
        <v>48.820819614025687</v>
      </c>
    </row>
    <row r="189" spans="1:15" s="158" customFormat="1" ht="14.25" customHeight="1" x14ac:dyDescent="0.25">
      <c r="A189" s="91"/>
      <c r="B189" s="94"/>
      <c r="C189" s="95"/>
      <c r="D189" s="95"/>
      <c r="E189" s="156" t="s">
        <v>225</v>
      </c>
      <c r="F189" s="157"/>
      <c r="G189" s="157"/>
      <c r="H189" s="157"/>
      <c r="I189" s="157"/>
      <c r="J189" s="157"/>
      <c r="K189" s="157"/>
      <c r="L189" s="157"/>
      <c r="M189" s="157"/>
      <c r="N189" s="171"/>
      <c r="O189" s="174"/>
    </row>
    <row r="190" spans="1:15" ht="60" customHeight="1" x14ac:dyDescent="0.25">
      <c r="A190" s="91">
        <v>2661</v>
      </c>
      <c r="B190" s="94" t="s">
        <v>322</v>
      </c>
      <c r="C190" s="95">
        <v>6</v>
      </c>
      <c r="D190" s="95">
        <v>1</v>
      </c>
      <c r="E190" s="156" t="s">
        <v>329</v>
      </c>
      <c r="F190" s="157">
        <f>SUM(G190:H190)</f>
        <v>561016.5</v>
      </c>
      <c r="G190" s="157">
        <v>198402.5</v>
      </c>
      <c r="H190" s="157">
        <v>362614</v>
      </c>
      <c r="I190" s="157">
        <f>SUM(J190:K190)</f>
        <v>623513</v>
      </c>
      <c r="J190" s="157">
        <v>195402.5</v>
      </c>
      <c r="K190" s="157">
        <v>428110.5</v>
      </c>
      <c r="L190" s="157">
        <f>SUM(M190:N190)</f>
        <v>304404.15700000001</v>
      </c>
      <c r="M190" s="157">
        <v>95345.657000000007</v>
      </c>
      <c r="N190" s="171">
        <v>209058.5</v>
      </c>
      <c r="O190" s="174">
        <f>L190/I190*100</f>
        <v>48.820819614025687</v>
      </c>
    </row>
    <row r="191" spans="1:15" s="160" customFormat="1" ht="55.5" customHeight="1" x14ac:dyDescent="0.25">
      <c r="A191" s="96">
        <v>2700</v>
      </c>
      <c r="B191" s="92" t="s">
        <v>330</v>
      </c>
      <c r="C191" s="93">
        <v>0</v>
      </c>
      <c r="D191" s="93">
        <v>0</v>
      </c>
      <c r="E191" s="152" t="s">
        <v>331</v>
      </c>
      <c r="F191" s="153">
        <f>SUM(F193,F198,F204,F210,F213,F216)</f>
        <v>0</v>
      </c>
      <c r="G191" s="153">
        <f t="shared" ref="G191:N191" si="56">SUM(G193,G198,G204,G210,G213,G216)</f>
        <v>0</v>
      </c>
      <c r="H191" s="153">
        <f t="shared" si="56"/>
        <v>0</v>
      </c>
      <c r="I191" s="153">
        <f t="shared" si="56"/>
        <v>0</v>
      </c>
      <c r="J191" s="153">
        <f t="shared" si="56"/>
        <v>0</v>
      </c>
      <c r="K191" s="153">
        <f t="shared" si="56"/>
        <v>0</v>
      </c>
      <c r="L191" s="153">
        <f t="shared" si="56"/>
        <v>0</v>
      </c>
      <c r="M191" s="153">
        <f t="shared" si="56"/>
        <v>0</v>
      </c>
      <c r="N191" s="170">
        <f t="shared" si="56"/>
        <v>0</v>
      </c>
      <c r="O191" s="174"/>
    </row>
    <row r="192" spans="1:15" ht="22.5" customHeight="1" x14ac:dyDescent="0.25">
      <c r="A192" s="91"/>
      <c r="B192" s="94"/>
      <c r="C192" s="95"/>
      <c r="D192" s="95"/>
      <c r="E192" s="156" t="s">
        <v>12</v>
      </c>
      <c r="F192" s="157"/>
      <c r="G192" s="157"/>
      <c r="H192" s="157"/>
      <c r="I192" s="157"/>
      <c r="J192" s="157"/>
      <c r="K192" s="157"/>
      <c r="L192" s="157"/>
      <c r="M192" s="157"/>
      <c r="N192" s="171"/>
      <c r="O192" s="174"/>
    </row>
    <row r="193" spans="1:15" ht="15.75" customHeight="1" x14ac:dyDescent="0.25">
      <c r="A193" s="91">
        <v>2710</v>
      </c>
      <c r="B193" s="94" t="s">
        <v>330</v>
      </c>
      <c r="C193" s="95">
        <v>1</v>
      </c>
      <c r="D193" s="95">
        <v>0</v>
      </c>
      <c r="E193" s="159" t="s">
        <v>332</v>
      </c>
      <c r="F193" s="157">
        <f>SUM(F195:F197)</f>
        <v>0</v>
      </c>
      <c r="G193" s="157">
        <f t="shared" ref="G193:N193" si="57">SUM(G195:G197)</f>
        <v>0</v>
      </c>
      <c r="H193" s="157">
        <f t="shared" si="57"/>
        <v>0</v>
      </c>
      <c r="I193" s="157">
        <f t="shared" si="57"/>
        <v>0</v>
      </c>
      <c r="J193" s="157">
        <f t="shared" si="57"/>
        <v>0</v>
      </c>
      <c r="K193" s="157">
        <f t="shared" si="57"/>
        <v>0</v>
      </c>
      <c r="L193" s="157">
        <f t="shared" si="57"/>
        <v>0</v>
      </c>
      <c r="M193" s="157">
        <f t="shared" si="57"/>
        <v>0</v>
      </c>
      <c r="N193" s="171">
        <f t="shared" si="57"/>
        <v>0</v>
      </c>
      <c r="O193" s="174"/>
    </row>
    <row r="194" spans="1:15" s="158" customFormat="1" ht="14.25" customHeight="1" x14ac:dyDescent="0.25">
      <c r="A194" s="91"/>
      <c r="B194" s="94"/>
      <c r="C194" s="95"/>
      <c r="D194" s="95"/>
      <c r="E194" s="156" t="s">
        <v>225</v>
      </c>
      <c r="F194" s="157"/>
      <c r="G194" s="157"/>
      <c r="H194" s="157"/>
      <c r="I194" s="157"/>
      <c r="J194" s="157"/>
      <c r="K194" s="157"/>
      <c r="L194" s="157"/>
      <c r="M194" s="157"/>
      <c r="N194" s="171"/>
      <c r="O194" s="174"/>
    </row>
    <row r="195" spans="1:15" ht="18" customHeight="1" x14ac:dyDescent="0.25">
      <c r="A195" s="91">
        <v>2711</v>
      </c>
      <c r="B195" s="94" t="s">
        <v>330</v>
      </c>
      <c r="C195" s="95">
        <v>1</v>
      </c>
      <c r="D195" s="95">
        <v>1</v>
      </c>
      <c r="E195" s="156" t="s">
        <v>333</v>
      </c>
      <c r="F195" s="157">
        <f>SUM(G195:H195)</f>
        <v>0</v>
      </c>
      <c r="G195" s="157">
        <v>0</v>
      </c>
      <c r="H195" s="157">
        <v>0</v>
      </c>
      <c r="I195" s="157">
        <f>SUM(J195:K195)</f>
        <v>0</v>
      </c>
      <c r="J195" s="157">
        <v>0</v>
      </c>
      <c r="K195" s="157">
        <v>0</v>
      </c>
      <c r="L195" s="157">
        <f>SUM(M195:N195)</f>
        <v>0</v>
      </c>
      <c r="M195" s="157">
        <v>0</v>
      </c>
      <c r="N195" s="171">
        <v>0</v>
      </c>
      <c r="O195" s="174"/>
    </row>
    <row r="196" spans="1:15" ht="21.75" customHeight="1" x14ac:dyDescent="0.25">
      <c r="A196" s="91">
        <v>2712</v>
      </c>
      <c r="B196" s="94" t="s">
        <v>330</v>
      </c>
      <c r="C196" s="95">
        <v>1</v>
      </c>
      <c r="D196" s="95">
        <v>2</v>
      </c>
      <c r="E196" s="156" t="s">
        <v>334</v>
      </c>
      <c r="F196" s="157">
        <f>SUM(G196:H196)</f>
        <v>0</v>
      </c>
      <c r="G196" s="157">
        <v>0</v>
      </c>
      <c r="H196" s="157">
        <v>0</v>
      </c>
      <c r="I196" s="157">
        <f>SUM(J196:K196)</f>
        <v>0</v>
      </c>
      <c r="J196" s="157">
        <v>0</v>
      </c>
      <c r="K196" s="157">
        <v>0</v>
      </c>
      <c r="L196" s="157">
        <f>SUM(M196:N196)</f>
        <v>0</v>
      </c>
      <c r="M196" s="157">
        <v>0</v>
      </c>
      <c r="N196" s="171">
        <v>0</v>
      </c>
      <c r="O196" s="174"/>
    </row>
    <row r="197" spans="1:15" ht="24" customHeight="1" x14ac:dyDescent="0.25">
      <c r="A197" s="91">
        <v>2713</v>
      </c>
      <c r="B197" s="94" t="s">
        <v>330</v>
      </c>
      <c r="C197" s="95">
        <v>1</v>
      </c>
      <c r="D197" s="95">
        <v>3</v>
      </c>
      <c r="E197" s="156" t="s">
        <v>335</v>
      </c>
      <c r="F197" s="157">
        <f>SUM(G197:H197)</f>
        <v>0</v>
      </c>
      <c r="G197" s="157">
        <v>0</v>
      </c>
      <c r="H197" s="157">
        <v>0</v>
      </c>
      <c r="I197" s="157">
        <f>SUM(J197:K197)</f>
        <v>0</v>
      </c>
      <c r="J197" s="157">
        <v>0</v>
      </c>
      <c r="K197" s="157">
        <v>0</v>
      </c>
      <c r="L197" s="157">
        <f>SUM(M197:N197)</f>
        <v>0</v>
      </c>
      <c r="M197" s="157">
        <v>0</v>
      </c>
      <c r="N197" s="171">
        <v>0</v>
      </c>
      <c r="O197" s="174"/>
    </row>
    <row r="198" spans="1:15" ht="31.5" customHeight="1" x14ac:dyDescent="0.25">
      <c r="A198" s="91">
        <v>2720</v>
      </c>
      <c r="B198" s="94" t="s">
        <v>330</v>
      </c>
      <c r="C198" s="95">
        <v>2</v>
      </c>
      <c r="D198" s="95">
        <v>0</v>
      </c>
      <c r="E198" s="159" t="s">
        <v>336</v>
      </c>
      <c r="F198" s="157">
        <f>SUM(F200:F203)</f>
        <v>0</v>
      </c>
      <c r="G198" s="157">
        <f t="shared" ref="G198:N198" si="58">SUM(G200:G203)</f>
        <v>0</v>
      </c>
      <c r="H198" s="157">
        <f t="shared" si="58"/>
        <v>0</v>
      </c>
      <c r="I198" s="157">
        <f t="shared" si="58"/>
        <v>0</v>
      </c>
      <c r="J198" s="157">
        <f t="shared" si="58"/>
        <v>0</v>
      </c>
      <c r="K198" s="157">
        <f t="shared" si="58"/>
        <v>0</v>
      </c>
      <c r="L198" s="157">
        <f t="shared" si="58"/>
        <v>0</v>
      </c>
      <c r="M198" s="157">
        <f t="shared" si="58"/>
        <v>0</v>
      </c>
      <c r="N198" s="171">
        <f t="shared" si="58"/>
        <v>0</v>
      </c>
      <c r="O198" s="174"/>
    </row>
    <row r="199" spans="1:15" s="158" customFormat="1" ht="14.25" customHeight="1" x14ac:dyDescent="0.25">
      <c r="A199" s="91"/>
      <c r="B199" s="94"/>
      <c r="C199" s="95"/>
      <c r="D199" s="95"/>
      <c r="E199" s="156" t="s">
        <v>225</v>
      </c>
      <c r="F199" s="157"/>
      <c r="G199" s="157"/>
      <c r="H199" s="157"/>
      <c r="I199" s="157"/>
      <c r="J199" s="157"/>
      <c r="K199" s="157"/>
      <c r="L199" s="157"/>
      <c r="M199" s="157"/>
      <c r="N199" s="171"/>
      <c r="O199" s="174"/>
    </row>
    <row r="200" spans="1:15" ht="32.25" customHeight="1" x14ac:dyDescent="0.25">
      <c r="A200" s="91">
        <v>2721</v>
      </c>
      <c r="B200" s="94" t="s">
        <v>330</v>
      </c>
      <c r="C200" s="95">
        <v>2</v>
      </c>
      <c r="D200" s="95">
        <v>1</v>
      </c>
      <c r="E200" s="156" t="s">
        <v>337</v>
      </c>
      <c r="F200" s="157">
        <f>SUM(G200:H200)</f>
        <v>0</v>
      </c>
      <c r="G200" s="157">
        <v>0</v>
      </c>
      <c r="H200" s="157">
        <v>0</v>
      </c>
      <c r="I200" s="157">
        <f>SUM(J200:K200)</f>
        <v>0</v>
      </c>
      <c r="J200" s="157">
        <v>0</v>
      </c>
      <c r="K200" s="157">
        <v>0</v>
      </c>
      <c r="L200" s="157">
        <f>SUM(M200:N200)</f>
        <v>0</v>
      </c>
      <c r="M200" s="157">
        <v>0</v>
      </c>
      <c r="N200" s="171">
        <v>0</v>
      </c>
      <c r="O200" s="174"/>
    </row>
    <row r="201" spans="1:15" ht="37.5" customHeight="1" x14ac:dyDescent="0.25">
      <c r="A201" s="91">
        <v>2722</v>
      </c>
      <c r="B201" s="94" t="s">
        <v>330</v>
      </c>
      <c r="C201" s="95">
        <v>2</v>
      </c>
      <c r="D201" s="95">
        <v>2</v>
      </c>
      <c r="E201" s="176" t="s">
        <v>338</v>
      </c>
      <c r="F201" s="157">
        <f>SUM(G201:H201)</f>
        <v>0</v>
      </c>
      <c r="G201" s="157">
        <v>0</v>
      </c>
      <c r="H201" s="157">
        <v>0</v>
      </c>
      <c r="I201" s="157">
        <f>SUM(J201:K201)</f>
        <v>0</v>
      </c>
      <c r="J201" s="157">
        <v>0</v>
      </c>
      <c r="K201" s="157">
        <v>0</v>
      </c>
      <c r="L201" s="157">
        <f>SUM(M201:N201)</f>
        <v>0</v>
      </c>
      <c r="M201" s="157">
        <v>0</v>
      </c>
      <c r="N201" s="171">
        <v>0</v>
      </c>
      <c r="O201" s="174"/>
    </row>
    <row r="202" spans="1:15" ht="28.5" customHeight="1" x14ac:dyDescent="0.25">
      <c r="A202" s="91">
        <v>2723</v>
      </c>
      <c r="B202" s="94" t="s">
        <v>330</v>
      </c>
      <c r="C202" s="95">
        <v>2</v>
      </c>
      <c r="D202" s="95">
        <v>3</v>
      </c>
      <c r="E202" s="156" t="s">
        <v>339</v>
      </c>
      <c r="F202" s="157">
        <f>SUM(G202:H202)</f>
        <v>0</v>
      </c>
      <c r="G202" s="157">
        <v>0</v>
      </c>
      <c r="H202" s="157">
        <v>0</v>
      </c>
      <c r="I202" s="157">
        <f>SUM(J202:K202)</f>
        <v>0</v>
      </c>
      <c r="J202" s="157">
        <v>0</v>
      </c>
      <c r="K202" s="157">
        <v>0</v>
      </c>
      <c r="L202" s="157">
        <f>SUM(M202:N202)</f>
        <v>0</v>
      </c>
      <c r="M202" s="157">
        <v>0</v>
      </c>
      <c r="N202" s="171">
        <v>0</v>
      </c>
      <c r="O202" s="174"/>
    </row>
    <row r="203" spans="1:15" ht="23.25" customHeight="1" x14ac:dyDescent="0.25">
      <c r="A203" s="91">
        <v>2724</v>
      </c>
      <c r="B203" s="94" t="s">
        <v>330</v>
      </c>
      <c r="C203" s="95">
        <v>2</v>
      </c>
      <c r="D203" s="95">
        <v>4</v>
      </c>
      <c r="E203" s="156" t="s">
        <v>340</v>
      </c>
      <c r="F203" s="157">
        <f>SUM(G203:H203)</f>
        <v>0</v>
      </c>
      <c r="G203" s="157">
        <v>0</v>
      </c>
      <c r="H203" s="157">
        <v>0</v>
      </c>
      <c r="I203" s="157">
        <f>SUM(J203:K203)</f>
        <v>0</v>
      </c>
      <c r="J203" s="157">
        <v>0</v>
      </c>
      <c r="K203" s="157">
        <v>0</v>
      </c>
      <c r="L203" s="157">
        <f>SUM(M203:N203)</f>
        <v>0</v>
      </c>
      <c r="M203" s="157">
        <v>0</v>
      </c>
      <c r="N203" s="171">
        <v>0</v>
      </c>
      <c r="O203" s="174"/>
    </row>
    <row r="204" spans="1:15" ht="24.75" customHeight="1" x14ac:dyDescent="0.25">
      <c r="A204" s="91">
        <v>2730</v>
      </c>
      <c r="B204" s="94" t="s">
        <v>330</v>
      </c>
      <c r="C204" s="95">
        <v>3</v>
      </c>
      <c r="D204" s="95">
        <v>0</v>
      </c>
      <c r="E204" s="159" t="s">
        <v>341</v>
      </c>
      <c r="F204" s="157">
        <f>SUM(F206:F209)</f>
        <v>0</v>
      </c>
      <c r="G204" s="157">
        <f t="shared" ref="G204:N204" si="59">SUM(G206:G209)</f>
        <v>0</v>
      </c>
      <c r="H204" s="157">
        <f t="shared" si="59"/>
        <v>0</v>
      </c>
      <c r="I204" s="157">
        <f t="shared" si="59"/>
        <v>0</v>
      </c>
      <c r="J204" s="157">
        <f t="shared" si="59"/>
        <v>0</v>
      </c>
      <c r="K204" s="157">
        <f t="shared" si="59"/>
        <v>0</v>
      </c>
      <c r="L204" s="157">
        <f t="shared" si="59"/>
        <v>0</v>
      </c>
      <c r="M204" s="157">
        <f t="shared" si="59"/>
        <v>0</v>
      </c>
      <c r="N204" s="171">
        <f t="shared" si="59"/>
        <v>0</v>
      </c>
      <c r="O204" s="174"/>
    </row>
    <row r="205" spans="1:15" s="158" customFormat="1" ht="10.5" customHeight="1" x14ac:dyDescent="0.25">
      <c r="A205" s="91"/>
      <c r="B205" s="94"/>
      <c r="C205" s="95"/>
      <c r="D205" s="95"/>
      <c r="E205" s="156" t="s">
        <v>225</v>
      </c>
      <c r="F205" s="157"/>
      <c r="G205" s="157"/>
      <c r="H205" s="157"/>
      <c r="I205" s="157"/>
      <c r="J205" s="157"/>
      <c r="K205" s="157"/>
      <c r="L205" s="157"/>
      <c r="M205" s="157"/>
      <c r="N205" s="171"/>
      <c r="O205" s="174"/>
    </row>
    <row r="206" spans="1:15" ht="24.75" customHeight="1" x14ac:dyDescent="0.25">
      <c r="A206" s="91">
        <v>2731</v>
      </c>
      <c r="B206" s="94" t="s">
        <v>330</v>
      </c>
      <c r="C206" s="95">
        <v>3</v>
      </c>
      <c r="D206" s="95">
        <v>1</v>
      </c>
      <c r="E206" s="156" t="s">
        <v>342</v>
      </c>
      <c r="F206" s="157">
        <f>SUM(G206:H206)</f>
        <v>0</v>
      </c>
      <c r="G206" s="157">
        <v>0</v>
      </c>
      <c r="H206" s="157">
        <v>0</v>
      </c>
      <c r="I206" s="157">
        <f>SUM(J206:K206)</f>
        <v>0</v>
      </c>
      <c r="J206" s="157">
        <v>0</v>
      </c>
      <c r="K206" s="157">
        <v>0</v>
      </c>
      <c r="L206" s="157">
        <f>SUM(M206:N206)</f>
        <v>0</v>
      </c>
      <c r="M206" s="157">
        <v>0</v>
      </c>
      <c r="N206" s="171">
        <v>0</v>
      </c>
      <c r="O206" s="174"/>
    </row>
    <row r="207" spans="1:15" ht="24.75" customHeight="1" x14ac:dyDescent="0.25">
      <c r="A207" s="91">
        <v>2732</v>
      </c>
      <c r="B207" s="94" t="s">
        <v>330</v>
      </c>
      <c r="C207" s="95">
        <v>3</v>
      </c>
      <c r="D207" s="95">
        <v>2</v>
      </c>
      <c r="E207" s="156" t="s">
        <v>343</v>
      </c>
      <c r="F207" s="157">
        <f>SUM(G207:H207)</f>
        <v>0</v>
      </c>
      <c r="G207" s="157">
        <v>0</v>
      </c>
      <c r="H207" s="157">
        <v>0</v>
      </c>
      <c r="I207" s="157">
        <f>SUM(J207:K207)</f>
        <v>0</v>
      </c>
      <c r="J207" s="157">
        <v>0</v>
      </c>
      <c r="K207" s="157">
        <v>0</v>
      </c>
      <c r="L207" s="157">
        <f>SUM(M207:N207)</f>
        <v>0</v>
      </c>
      <c r="M207" s="157">
        <v>0</v>
      </c>
      <c r="N207" s="171">
        <v>0</v>
      </c>
      <c r="O207" s="174"/>
    </row>
    <row r="208" spans="1:15" ht="30" customHeight="1" x14ac:dyDescent="0.25">
      <c r="A208" s="91">
        <v>2733</v>
      </c>
      <c r="B208" s="94" t="s">
        <v>330</v>
      </c>
      <c r="C208" s="95">
        <v>3</v>
      </c>
      <c r="D208" s="95">
        <v>3</v>
      </c>
      <c r="E208" s="156" t="s">
        <v>344</v>
      </c>
      <c r="F208" s="157">
        <f>SUM(G208:H208)</f>
        <v>0</v>
      </c>
      <c r="G208" s="157">
        <v>0</v>
      </c>
      <c r="H208" s="157">
        <v>0</v>
      </c>
      <c r="I208" s="157">
        <f>SUM(J208:K208)</f>
        <v>0</v>
      </c>
      <c r="J208" s="157">
        <v>0</v>
      </c>
      <c r="K208" s="157">
        <v>0</v>
      </c>
      <c r="L208" s="157">
        <f>SUM(M208:N208)</f>
        <v>0</v>
      </c>
      <c r="M208" s="157">
        <v>0</v>
      </c>
      <c r="N208" s="171">
        <v>0</v>
      </c>
      <c r="O208" s="174"/>
    </row>
    <row r="209" spans="1:15" ht="33.75" customHeight="1" x14ac:dyDescent="0.25">
      <c r="A209" s="91">
        <v>2734</v>
      </c>
      <c r="B209" s="94" t="s">
        <v>330</v>
      </c>
      <c r="C209" s="95">
        <v>3</v>
      </c>
      <c r="D209" s="95">
        <v>4</v>
      </c>
      <c r="E209" s="156" t="s">
        <v>345</v>
      </c>
      <c r="F209" s="157">
        <f>SUM(G209:H209)</f>
        <v>0</v>
      </c>
      <c r="G209" s="157">
        <v>0</v>
      </c>
      <c r="H209" s="157">
        <v>0</v>
      </c>
      <c r="I209" s="157">
        <f>SUM(J209:K209)</f>
        <v>0</v>
      </c>
      <c r="J209" s="157">
        <v>0</v>
      </c>
      <c r="K209" s="157">
        <v>0</v>
      </c>
      <c r="L209" s="157">
        <f>SUM(M209:N209)</f>
        <v>0</v>
      </c>
      <c r="M209" s="157">
        <v>0</v>
      </c>
      <c r="N209" s="171">
        <v>0</v>
      </c>
      <c r="O209" s="174"/>
    </row>
    <row r="210" spans="1:15" ht="28.5" customHeight="1" x14ac:dyDescent="0.25">
      <c r="A210" s="91">
        <v>2740</v>
      </c>
      <c r="B210" s="94" t="s">
        <v>330</v>
      </c>
      <c r="C210" s="95">
        <v>4</v>
      </c>
      <c r="D210" s="95">
        <v>0</v>
      </c>
      <c r="E210" s="159" t="s">
        <v>346</v>
      </c>
      <c r="F210" s="157">
        <f>SUM(F212)</f>
        <v>0</v>
      </c>
      <c r="G210" s="157">
        <f t="shared" ref="G210:N210" si="60">SUM(G212)</f>
        <v>0</v>
      </c>
      <c r="H210" s="157">
        <f t="shared" si="60"/>
        <v>0</v>
      </c>
      <c r="I210" s="157">
        <f t="shared" si="60"/>
        <v>0</v>
      </c>
      <c r="J210" s="157">
        <f t="shared" si="60"/>
        <v>0</v>
      </c>
      <c r="K210" s="157">
        <f t="shared" si="60"/>
        <v>0</v>
      </c>
      <c r="L210" s="157">
        <f t="shared" si="60"/>
        <v>0</v>
      </c>
      <c r="M210" s="157">
        <f t="shared" si="60"/>
        <v>0</v>
      </c>
      <c r="N210" s="171">
        <f t="shared" si="60"/>
        <v>0</v>
      </c>
      <c r="O210" s="174"/>
    </row>
    <row r="211" spans="1:15" s="158" customFormat="1" ht="15.75" customHeight="1" x14ac:dyDescent="0.25">
      <c r="A211" s="91"/>
      <c r="B211" s="94"/>
      <c r="C211" s="95"/>
      <c r="D211" s="95"/>
      <c r="E211" s="156" t="s">
        <v>225</v>
      </c>
      <c r="F211" s="157"/>
      <c r="G211" s="157"/>
      <c r="H211" s="157"/>
      <c r="I211" s="157"/>
      <c r="J211" s="157"/>
      <c r="K211" s="157"/>
      <c r="L211" s="157"/>
      <c r="M211" s="157"/>
      <c r="N211" s="171"/>
      <c r="O211" s="174"/>
    </row>
    <row r="212" spans="1:15" ht="25.5" customHeight="1" x14ac:dyDescent="0.25">
      <c r="A212" s="91">
        <v>2741</v>
      </c>
      <c r="B212" s="94" t="s">
        <v>330</v>
      </c>
      <c r="C212" s="95">
        <v>4</v>
      </c>
      <c r="D212" s="95">
        <v>1</v>
      </c>
      <c r="E212" s="156" t="s">
        <v>346</v>
      </c>
      <c r="F212" s="157">
        <f>SUM(G212:H212)</f>
        <v>0</v>
      </c>
      <c r="G212" s="157">
        <v>0</v>
      </c>
      <c r="H212" s="157">
        <v>0</v>
      </c>
      <c r="I212" s="157">
        <f>SUM(J212:K212)</f>
        <v>0</v>
      </c>
      <c r="J212" s="157">
        <v>0</v>
      </c>
      <c r="K212" s="157">
        <v>0</v>
      </c>
      <c r="L212" s="157">
        <f>SUM(M212:N212)</f>
        <v>0</v>
      </c>
      <c r="M212" s="157">
        <v>0</v>
      </c>
      <c r="N212" s="171">
        <v>0</v>
      </c>
      <c r="O212" s="174"/>
    </row>
    <row r="213" spans="1:15" ht="28.5" customHeight="1" x14ac:dyDescent="0.25">
      <c r="A213" s="91">
        <v>2750</v>
      </c>
      <c r="B213" s="94" t="s">
        <v>330</v>
      </c>
      <c r="C213" s="95">
        <v>5</v>
      </c>
      <c r="D213" s="95">
        <v>0</v>
      </c>
      <c r="E213" s="159" t="s">
        <v>347</v>
      </c>
      <c r="F213" s="157">
        <f>SUM(F215)</f>
        <v>0</v>
      </c>
      <c r="G213" s="157">
        <f t="shared" ref="G213:N213" si="61">SUM(G215)</f>
        <v>0</v>
      </c>
      <c r="H213" s="157">
        <f t="shared" si="61"/>
        <v>0</v>
      </c>
      <c r="I213" s="157">
        <f t="shared" si="61"/>
        <v>0</v>
      </c>
      <c r="J213" s="157">
        <f t="shared" si="61"/>
        <v>0</v>
      </c>
      <c r="K213" s="157">
        <f t="shared" si="61"/>
        <v>0</v>
      </c>
      <c r="L213" s="157">
        <f t="shared" si="61"/>
        <v>0</v>
      </c>
      <c r="M213" s="157">
        <f t="shared" si="61"/>
        <v>0</v>
      </c>
      <c r="N213" s="171">
        <f t="shared" si="61"/>
        <v>0</v>
      </c>
      <c r="O213" s="174"/>
    </row>
    <row r="214" spans="1:15" s="158" customFormat="1" ht="15.75" customHeight="1" x14ac:dyDescent="0.25">
      <c r="A214" s="91"/>
      <c r="B214" s="94"/>
      <c r="C214" s="95"/>
      <c r="D214" s="95"/>
      <c r="E214" s="156" t="s">
        <v>225</v>
      </c>
      <c r="F214" s="157"/>
      <c r="G214" s="157"/>
      <c r="H214" s="157"/>
      <c r="I214" s="157"/>
      <c r="J214" s="157"/>
      <c r="K214" s="157"/>
      <c r="L214" s="157"/>
      <c r="M214" s="157"/>
      <c r="N214" s="171"/>
      <c r="O214" s="174"/>
    </row>
    <row r="215" spans="1:15" ht="42" customHeight="1" x14ac:dyDescent="0.25">
      <c r="A215" s="91">
        <v>2751</v>
      </c>
      <c r="B215" s="94" t="s">
        <v>330</v>
      </c>
      <c r="C215" s="95">
        <v>5</v>
      </c>
      <c r="D215" s="95">
        <v>1</v>
      </c>
      <c r="E215" s="156" t="s">
        <v>347</v>
      </c>
      <c r="F215" s="157">
        <f>SUM(G215:H215)</f>
        <v>0</v>
      </c>
      <c r="G215" s="157">
        <v>0</v>
      </c>
      <c r="H215" s="157">
        <v>0</v>
      </c>
      <c r="I215" s="157">
        <f>SUM(J215:K215)</f>
        <v>0</v>
      </c>
      <c r="J215" s="157">
        <v>0</v>
      </c>
      <c r="K215" s="157">
        <v>0</v>
      </c>
      <c r="L215" s="157">
        <f>SUM(M215:N215)</f>
        <v>0</v>
      </c>
      <c r="M215" s="157">
        <v>0</v>
      </c>
      <c r="N215" s="171">
        <v>0</v>
      </c>
      <c r="O215" s="174"/>
    </row>
    <row r="216" spans="1:15" ht="30.75" customHeight="1" x14ac:dyDescent="0.25">
      <c r="A216" s="91">
        <v>2760</v>
      </c>
      <c r="B216" s="94" t="s">
        <v>330</v>
      </c>
      <c r="C216" s="95">
        <v>6</v>
      </c>
      <c r="D216" s="95">
        <v>0</v>
      </c>
      <c r="E216" s="159" t="s">
        <v>348</v>
      </c>
      <c r="F216" s="157">
        <f>SUM(F218:F219)</f>
        <v>0</v>
      </c>
      <c r="G216" s="157">
        <f t="shared" ref="G216:N216" si="62">SUM(G218:G219)</f>
        <v>0</v>
      </c>
      <c r="H216" s="157">
        <f t="shared" si="62"/>
        <v>0</v>
      </c>
      <c r="I216" s="157">
        <f t="shared" si="62"/>
        <v>0</v>
      </c>
      <c r="J216" s="157">
        <f t="shared" si="62"/>
        <v>0</v>
      </c>
      <c r="K216" s="157">
        <f t="shared" si="62"/>
        <v>0</v>
      </c>
      <c r="L216" s="157">
        <f t="shared" si="62"/>
        <v>0</v>
      </c>
      <c r="M216" s="157">
        <f t="shared" si="62"/>
        <v>0</v>
      </c>
      <c r="N216" s="171">
        <f t="shared" si="62"/>
        <v>0</v>
      </c>
      <c r="O216" s="174"/>
    </row>
    <row r="217" spans="1:15" s="158" customFormat="1" ht="10.5" customHeight="1" x14ac:dyDescent="0.25">
      <c r="A217" s="91"/>
      <c r="B217" s="94"/>
      <c r="C217" s="95"/>
      <c r="D217" s="95"/>
      <c r="E217" s="156" t="s">
        <v>225</v>
      </c>
      <c r="F217" s="157"/>
      <c r="G217" s="157"/>
      <c r="H217" s="157"/>
      <c r="I217" s="157"/>
      <c r="J217" s="157"/>
      <c r="K217" s="157"/>
      <c r="L217" s="157"/>
      <c r="M217" s="157"/>
      <c r="N217" s="171"/>
      <c r="O217" s="174"/>
    </row>
    <row r="218" spans="1:15" ht="32.25" customHeight="1" x14ac:dyDescent="0.25">
      <c r="A218" s="91">
        <v>2761</v>
      </c>
      <c r="B218" s="94" t="s">
        <v>330</v>
      </c>
      <c r="C218" s="95">
        <v>6</v>
      </c>
      <c r="D218" s="95">
        <v>1</v>
      </c>
      <c r="E218" s="156" t="s">
        <v>349</v>
      </c>
      <c r="F218" s="157">
        <f>SUM(G218:H218)</f>
        <v>0</v>
      </c>
      <c r="G218" s="157">
        <v>0</v>
      </c>
      <c r="H218" s="157">
        <v>0</v>
      </c>
      <c r="I218" s="157">
        <f>SUM(J218:K218)</f>
        <v>0</v>
      </c>
      <c r="J218" s="157">
        <v>0</v>
      </c>
      <c r="K218" s="157">
        <v>0</v>
      </c>
      <c r="L218" s="157">
        <f>SUM(M218:N218)</f>
        <v>0</v>
      </c>
      <c r="M218" s="157">
        <v>0</v>
      </c>
      <c r="N218" s="171">
        <v>0</v>
      </c>
      <c r="O218" s="174"/>
    </row>
    <row r="219" spans="1:15" ht="30" customHeight="1" x14ac:dyDescent="0.25">
      <c r="A219" s="91">
        <v>2762</v>
      </c>
      <c r="B219" s="94" t="s">
        <v>330</v>
      </c>
      <c r="C219" s="95">
        <v>6</v>
      </c>
      <c r="D219" s="95">
        <v>2</v>
      </c>
      <c r="E219" s="156" t="s">
        <v>348</v>
      </c>
      <c r="F219" s="157">
        <f>SUM(G219:H219)</f>
        <v>0</v>
      </c>
      <c r="G219" s="157">
        <v>0</v>
      </c>
      <c r="H219" s="157">
        <v>0</v>
      </c>
      <c r="I219" s="157">
        <f>SUM(J219:K219)</f>
        <v>0</v>
      </c>
      <c r="J219" s="157">
        <v>0</v>
      </c>
      <c r="K219" s="157">
        <v>0</v>
      </c>
      <c r="L219" s="157">
        <f>SUM(M219:N219)</f>
        <v>0</v>
      </c>
      <c r="M219" s="157">
        <v>0</v>
      </c>
      <c r="N219" s="171">
        <v>0</v>
      </c>
      <c r="O219" s="174"/>
    </row>
    <row r="220" spans="1:15" s="160" customFormat="1" ht="77.25" customHeight="1" x14ac:dyDescent="0.25">
      <c r="A220" s="96">
        <v>2800</v>
      </c>
      <c r="B220" s="92" t="s">
        <v>350</v>
      </c>
      <c r="C220" s="93">
        <v>0</v>
      </c>
      <c r="D220" s="93">
        <v>0</v>
      </c>
      <c r="E220" s="152" t="s">
        <v>351</v>
      </c>
      <c r="F220" s="153">
        <f>SUM(F222,F225,F234,F239,F244,F247)</f>
        <v>1147462.3500000001</v>
      </c>
      <c r="G220" s="153">
        <f t="shared" ref="G220:N220" si="63">SUM(G222,G225,G234,G239,G244,G247)</f>
        <v>185569.75</v>
      </c>
      <c r="H220" s="153">
        <f t="shared" si="63"/>
        <v>961892.6</v>
      </c>
      <c r="I220" s="153">
        <f t="shared" si="63"/>
        <v>1043462.35</v>
      </c>
      <c r="J220" s="153">
        <f t="shared" si="63"/>
        <v>185569.75</v>
      </c>
      <c r="K220" s="153">
        <f t="shared" si="63"/>
        <v>857892.6</v>
      </c>
      <c r="L220" s="153">
        <f>SUM(L222,L225,L234,L239,L244,L247)</f>
        <v>95201.472999999998</v>
      </c>
      <c r="M220" s="153">
        <f t="shared" si="63"/>
        <v>65408.152999999998</v>
      </c>
      <c r="N220" s="170">
        <f t="shared" si="63"/>
        <v>29793.32</v>
      </c>
      <c r="O220" s="174">
        <f>L220/I220*100</f>
        <v>9.1236136119333864</v>
      </c>
    </row>
    <row r="221" spans="1:15" ht="19.5" customHeight="1" x14ac:dyDescent="0.25">
      <c r="A221" s="91"/>
      <c r="B221" s="94"/>
      <c r="C221" s="95"/>
      <c r="D221" s="95"/>
      <c r="E221" s="156" t="s">
        <v>12</v>
      </c>
      <c r="F221" s="157"/>
      <c r="G221" s="157"/>
      <c r="H221" s="157"/>
      <c r="I221" s="157"/>
      <c r="J221" s="157"/>
      <c r="K221" s="157"/>
      <c r="L221" s="157"/>
      <c r="M221" s="157"/>
      <c r="N221" s="171"/>
      <c r="O221" s="174"/>
    </row>
    <row r="222" spans="1:15" ht="29.25" customHeight="1" x14ac:dyDescent="0.25">
      <c r="A222" s="91">
        <v>2810</v>
      </c>
      <c r="B222" s="94" t="s">
        <v>350</v>
      </c>
      <c r="C222" s="95">
        <v>1</v>
      </c>
      <c r="D222" s="95">
        <v>0</v>
      </c>
      <c r="E222" s="159" t="s">
        <v>352</v>
      </c>
      <c r="F222" s="157">
        <f>SUM(F224)</f>
        <v>311200</v>
      </c>
      <c r="G222" s="157">
        <f t="shared" ref="G222:N222" si="64">SUM(G224)</f>
        <v>3500</v>
      </c>
      <c r="H222" s="157">
        <f t="shared" si="64"/>
        <v>307700</v>
      </c>
      <c r="I222" s="157">
        <f t="shared" si="64"/>
        <v>311200</v>
      </c>
      <c r="J222" s="157">
        <f t="shared" si="64"/>
        <v>3500</v>
      </c>
      <c r="K222" s="157">
        <f t="shared" si="64"/>
        <v>307700</v>
      </c>
      <c r="L222" s="157">
        <f t="shared" si="64"/>
        <v>6635</v>
      </c>
      <c r="M222" s="157">
        <f t="shared" si="64"/>
        <v>0</v>
      </c>
      <c r="N222" s="171">
        <f t="shared" si="64"/>
        <v>6635</v>
      </c>
      <c r="O222" s="174">
        <f>L222/I222*100</f>
        <v>2.1320694087403598</v>
      </c>
    </row>
    <row r="223" spans="1:15" s="158" customFormat="1" ht="10.5" customHeight="1" x14ac:dyDescent="0.25">
      <c r="A223" s="91"/>
      <c r="B223" s="94"/>
      <c r="C223" s="95"/>
      <c r="D223" s="95"/>
      <c r="E223" s="156" t="s">
        <v>225</v>
      </c>
      <c r="F223" s="157"/>
      <c r="G223" s="157"/>
      <c r="H223" s="157"/>
      <c r="I223" s="157"/>
      <c r="J223" s="157"/>
      <c r="K223" s="157"/>
      <c r="L223" s="157"/>
      <c r="M223" s="157"/>
      <c r="N223" s="171"/>
      <c r="O223" s="174"/>
    </row>
    <row r="224" spans="1:15" ht="28.5" customHeight="1" x14ac:dyDescent="0.25">
      <c r="A224" s="91">
        <v>2811</v>
      </c>
      <c r="B224" s="94" t="s">
        <v>350</v>
      </c>
      <c r="C224" s="95">
        <v>1</v>
      </c>
      <c r="D224" s="95">
        <v>1</v>
      </c>
      <c r="E224" s="156" t="s">
        <v>352</v>
      </c>
      <c r="F224" s="157">
        <f>SUM(G224:H224)</f>
        <v>311200</v>
      </c>
      <c r="G224" s="157">
        <v>3500</v>
      </c>
      <c r="H224" s="157">
        <v>307700</v>
      </c>
      <c r="I224" s="157">
        <f>SUM(J224:K224)</f>
        <v>311200</v>
      </c>
      <c r="J224" s="157">
        <v>3500</v>
      </c>
      <c r="K224" s="157">
        <v>307700</v>
      </c>
      <c r="L224" s="157">
        <f>SUM(M224:N224)</f>
        <v>6635</v>
      </c>
      <c r="M224" s="157">
        <v>0</v>
      </c>
      <c r="N224" s="171">
        <v>6635</v>
      </c>
      <c r="O224" s="174">
        <f>L224/I224*100</f>
        <v>2.1320694087403598</v>
      </c>
    </row>
    <row r="225" spans="1:15" ht="17.25" customHeight="1" x14ac:dyDescent="0.25">
      <c r="A225" s="91">
        <v>2820</v>
      </c>
      <c r="B225" s="94" t="s">
        <v>350</v>
      </c>
      <c r="C225" s="95">
        <v>2</v>
      </c>
      <c r="D225" s="95">
        <v>0</v>
      </c>
      <c r="E225" s="159" t="s">
        <v>353</v>
      </c>
      <c r="F225" s="157">
        <f>SUM(F227:F233)</f>
        <v>774549.85</v>
      </c>
      <c r="G225" s="157">
        <f t="shared" ref="G225:N225" si="65">SUM(G227:G233)</f>
        <v>120357.25</v>
      </c>
      <c r="H225" s="157">
        <f t="shared" si="65"/>
        <v>654192.6</v>
      </c>
      <c r="I225" s="157">
        <f t="shared" si="65"/>
        <v>643286.25</v>
      </c>
      <c r="J225" s="157">
        <f t="shared" si="65"/>
        <v>120357.25</v>
      </c>
      <c r="K225" s="157">
        <f t="shared" si="65"/>
        <v>522929</v>
      </c>
      <c r="L225" s="157">
        <f t="shared" si="65"/>
        <v>36818.6</v>
      </c>
      <c r="M225" s="157">
        <f t="shared" si="65"/>
        <v>36818.6</v>
      </c>
      <c r="N225" s="171">
        <f t="shared" si="65"/>
        <v>0</v>
      </c>
      <c r="O225" s="174">
        <f>L225/I225*100</f>
        <v>5.7235173299600293</v>
      </c>
    </row>
    <row r="226" spans="1:15" s="158" customFormat="1" ht="10.5" customHeight="1" x14ac:dyDescent="0.25">
      <c r="A226" s="91"/>
      <c r="B226" s="94"/>
      <c r="C226" s="95"/>
      <c r="D226" s="95"/>
      <c r="E226" s="156" t="s">
        <v>225</v>
      </c>
      <c r="F226" s="157"/>
      <c r="G226" s="157"/>
      <c r="H226" s="157"/>
      <c r="I226" s="157"/>
      <c r="J226" s="157"/>
      <c r="K226" s="157"/>
      <c r="L226" s="157"/>
      <c r="M226" s="157"/>
      <c r="N226" s="171"/>
      <c r="O226" s="174"/>
    </row>
    <row r="227" spans="1:15" x14ac:dyDescent="0.25">
      <c r="A227" s="91">
        <v>2821</v>
      </c>
      <c r="B227" s="94" t="s">
        <v>350</v>
      </c>
      <c r="C227" s="95">
        <v>2</v>
      </c>
      <c r="D227" s="95">
        <v>1</v>
      </c>
      <c r="E227" s="156" t="s">
        <v>354</v>
      </c>
      <c r="F227" s="157">
        <f t="shared" ref="F227:F233" si="66">SUM(G227:H227)</f>
        <v>40857.25</v>
      </c>
      <c r="G227" s="157">
        <v>40857.25</v>
      </c>
      <c r="H227" s="157">
        <v>0</v>
      </c>
      <c r="I227" s="157">
        <f t="shared" ref="I227:I233" si="67">SUM(J227:K227)</f>
        <v>40857.25</v>
      </c>
      <c r="J227" s="157">
        <v>40857.25</v>
      </c>
      <c r="K227" s="157">
        <v>0</v>
      </c>
      <c r="L227" s="157">
        <f t="shared" ref="L227:L233" si="68">SUM(M227:N227)</f>
        <v>21186.6</v>
      </c>
      <c r="M227" s="157">
        <v>21186.6</v>
      </c>
      <c r="N227" s="171">
        <v>0</v>
      </c>
      <c r="O227" s="174">
        <f>L227/I227*100</f>
        <v>51.855178701454449</v>
      </c>
    </row>
    <row r="228" spans="1:15" ht="25.5" x14ac:dyDescent="0.25">
      <c r="A228" s="91">
        <v>2822</v>
      </c>
      <c r="B228" s="94" t="s">
        <v>350</v>
      </c>
      <c r="C228" s="95">
        <v>2</v>
      </c>
      <c r="D228" s="95">
        <v>2</v>
      </c>
      <c r="E228" s="156" t="s">
        <v>355</v>
      </c>
      <c r="F228" s="157">
        <f t="shared" si="66"/>
        <v>0</v>
      </c>
      <c r="G228" s="157">
        <v>0</v>
      </c>
      <c r="H228" s="157">
        <v>0</v>
      </c>
      <c r="I228" s="157">
        <f t="shared" si="67"/>
        <v>0</v>
      </c>
      <c r="J228" s="157">
        <v>0</v>
      </c>
      <c r="K228" s="157">
        <v>0</v>
      </c>
      <c r="L228" s="157">
        <f t="shared" si="68"/>
        <v>0</v>
      </c>
      <c r="M228" s="157">
        <v>0</v>
      </c>
      <c r="N228" s="171">
        <v>0</v>
      </c>
      <c r="O228" s="174"/>
    </row>
    <row r="229" spans="1:15" ht="27" customHeight="1" x14ac:dyDescent="0.25">
      <c r="A229" s="91">
        <v>2823</v>
      </c>
      <c r="B229" s="94" t="s">
        <v>350</v>
      </c>
      <c r="C229" s="95">
        <v>2</v>
      </c>
      <c r="D229" s="95">
        <v>3</v>
      </c>
      <c r="E229" s="156" t="s">
        <v>356</v>
      </c>
      <c r="F229" s="157">
        <f t="shared" si="66"/>
        <v>0</v>
      </c>
      <c r="G229" s="157">
        <v>0</v>
      </c>
      <c r="H229" s="157">
        <v>0</v>
      </c>
      <c r="I229" s="157">
        <f t="shared" si="67"/>
        <v>0</v>
      </c>
      <c r="J229" s="157">
        <v>0</v>
      </c>
      <c r="K229" s="157">
        <v>0</v>
      </c>
      <c r="L229" s="157">
        <f t="shared" si="68"/>
        <v>0</v>
      </c>
      <c r="M229" s="157">
        <v>0</v>
      </c>
      <c r="N229" s="171">
        <v>0</v>
      </c>
      <c r="O229" s="174"/>
    </row>
    <row r="230" spans="1:15" ht="25.5" x14ac:dyDescent="0.25">
      <c r="A230" s="91">
        <v>2824</v>
      </c>
      <c r="B230" s="94" t="s">
        <v>350</v>
      </c>
      <c r="C230" s="95">
        <v>2</v>
      </c>
      <c r="D230" s="95">
        <v>4</v>
      </c>
      <c r="E230" s="156" t="s">
        <v>357</v>
      </c>
      <c r="F230" s="157">
        <f t="shared" si="66"/>
        <v>733692.6</v>
      </c>
      <c r="G230" s="157">
        <v>79500</v>
      </c>
      <c r="H230" s="157">
        <v>654192.6</v>
      </c>
      <c r="I230" s="157">
        <f t="shared" si="67"/>
        <v>602429</v>
      </c>
      <c r="J230" s="157">
        <v>79500</v>
      </c>
      <c r="K230" s="157">
        <v>522929</v>
      </c>
      <c r="L230" s="157">
        <f t="shared" si="68"/>
        <v>15632</v>
      </c>
      <c r="M230" s="157">
        <v>15632</v>
      </c>
      <c r="N230" s="171">
        <v>0</v>
      </c>
      <c r="O230" s="174">
        <f>L230/I230*100</f>
        <v>2.5948286022087248</v>
      </c>
    </row>
    <row r="231" spans="1:15" x14ac:dyDescent="0.25">
      <c r="A231" s="91">
        <v>2825</v>
      </c>
      <c r="B231" s="94" t="s">
        <v>350</v>
      </c>
      <c r="C231" s="95">
        <v>2</v>
      </c>
      <c r="D231" s="95">
        <v>5</v>
      </c>
      <c r="E231" s="156" t="s">
        <v>358</v>
      </c>
      <c r="F231" s="157">
        <f t="shared" si="66"/>
        <v>0</v>
      </c>
      <c r="G231" s="157">
        <v>0</v>
      </c>
      <c r="H231" s="157">
        <v>0</v>
      </c>
      <c r="I231" s="157">
        <f t="shared" si="67"/>
        <v>0</v>
      </c>
      <c r="J231" s="157">
        <v>0</v>
      </c>
      <c r="K231" s="157">
        <v>0</v>
      </c>
      <c r="L231" s="157">
        <f t="shared" si="68"/>
        <v>0</v>
      </c>
      <c r="M231" s="157">
        <v>0</v>
      </c>
      <c r="N231" s="171">
        <v>0</v>
      </c>
      <c r="O231" s="174"/>
    </row>
    <row r="232" spans="1:15" x14ac:dyDescent="0.25">
      <c r="A232" s="91">
        <v>2826</v>
      </c>
      <c r="B232" s="94" t="s">
        <v>350</v>
      </c>
      <c r="C232" s="95">
        <v>2</v>
      </c>
      <c r="D232" s="95">
        <v>6</v>
      </c>
      <c r="E232" s="156" t="s">
        <v>359</v>
      </c>
      <c r="F232" s="157">
        <f t="shared" si="66"/>
        <v>0</v>
      </c>
      <c r="G232" s="157">
        <v>0</v>
      </c>
      <c r="H232" s="157">
        <v>0</v>
      </c>
      <c r="I232" s="157">
        <f t="shared" si="67"/>
        <v>0</v>
      </c>
      <c r="J232" s="157">
        <v>0</v>
      </c>
      <c r="K232" s="157">
        <v>0</v>
      </c>
      <c r="L232" s="157">
        <f t="shared" si="68"/>
        <v>0</v>
      </c>
      <c r="M232" s="157">
        <v>0</v>
      </c>
      <c r="N232" s="171">
        <v>0</v>
      </c>
      <c r="O232" s="174"/>
    </row>
    <row r="233" spans="1:15" ht="47.25" customHeight="1" x14ac:dyDescent="0.25">
      <c r="A233" s="91">
        <v>2827</v>
      </c>
      <c r="B233" s="94" t="s">
        <v>350</v>
      </c>
      <c r="C233" s="95">
        <v>2</v>
      </c>
      <c r="D233" s="95">
        <v>7</v>
      </c>
      <c r="E233" s="156" t="s">
        <v>360</v>
      </c>
      <c r="F233" s="157">
        <f t="shared" si="66"/>
        <v>0</v>
      </c>
      <c r="G233" s="157">
        <v>0</v>
      </c>
      <c r="H233" s="157">
        <v>0</v>
      </c>
      <c r="I233" s="157">
        <f t="shared" si="67"/>
        <v>0</v>
      </c>
      <c r="J233" s="157">
        <v>0</v>
      </c>
      <c r="K233" s="157">
        <v>0</v>
      </c>
      <c r="L233" s="157">
        <f t="shared" si="68"/>
        <v>0</v>
      </c>
      <c r="M233" s="157">
        <v>0</v>
      </c>
      <c r="N233" s="171">
        <v>0</v>
      </c>
      <c r="O233" s="174"/>
    </row>
    <row r="234" spans="1:15" ht="45" customHeight="1" x14ac:dyDescent="0.25">
      <c r="A234" s="91">
        <v>2830</v>
      </c>
      <c r="B234" s="94" t="s">
        <v>350</v>
      </c>
      <c r="C234" s="95">
        <v>3</v>
      </c>
      <c r="D234" s="95">
        <v>0</v>
      </c>
      <c r="E234" s="159" t="s">
        <v>361</v>
      </c>
      <c r="F234" s="157">
        <f>SUM(F236:F238)</f>
        <v>3500</v>
      </c>
      <c r="G234" s="157">
        <f t="shared" ref="G234:N234" si="69">SUM(G236:G238)</f>
        <v>3500</v>
      </c>
      <c r="H234" s="157">
        <f t="shared" si="69"/>
        <v>0</v>
      </c>
      <c r="I234" s="157">
        <f t="shared" si="69"/>
        <v>3500</v>
      </c>
      <c r="J234" s="157">
        <f t="shared" si="69"/>
        <v>3500</v>
      </c>
      <c r="K234" s="157">
        <f t="shared" si="69"/>
        <v>0</v>
      </c>
      <c r="L234" s="157">
        <f t="shared" si="69"/>
        <v>0</v>
      </c>
      <c r="M234" s="157">
        <f t="shared" si="69"/>
        <v>0</v>
      </c>
      <c r="N234" s="171">
        <f t="shared" si="69"/>
        <v>0</v>
      </c>
      <c r="O234" s="174"/>
    </row>
    <row r="235" spans="1:15" s="158" customFormat="1" ht="10.5" customHeight="1" x14ac:dyDescent="0.25">
      <c r="A235" s="91"/>
      <c r="B235" s="94"/>
      <c r="C235" s="95"/>
      <c r="D235" s="95"/>
      <c r="E235" s="156" t="s">
        <v>225</v>
      </c>
      <c r="F235" s="157"/>
      <c r="G235" s="157"/>
      <c r="H235" s="157"/>
      <c r="I235" s="157"/>
      <c r="J235" s="157"/>
      <c r="K235" s="157"/>
      <c r="L235" s="157"/>
      <c r="M235" s="157"/>
      <c r="N235" s="171"/>
      <c r="O235" s="174"/>
    </row>
    <row r="236" spans="1:15" ht="25.5" x14ac:dyDescent="0.25">
      <c r="A236" s="91">
        <v>2831</v>
      </c>
      <c r="B236" s="94" t="s">
        <v>350</v>
      </c>
      <c r="C236" s="95">
        <v>3</v>
      </c>
      <c r="D236" s="95">
        <v>1</v>
      </c>
      <c r="E236" s="156" t="s">
        <v>362</v>
      </c>
      <c r="F236" s="157">
        <f>SUM(G236:H236)</f>
        <v>3500</v>
      </c>
      <c r="G236" s="157">
        <v>3500</v>
      </c>
      <c r="H236" s="157">
        <v>0</v>
      </c>
      <c r="I236" s="157">
        <f>SUM(J236:K236)</f>
        <v>3500</v>
      </c>
      <c r="J236" s="157">
        <v>3500</v>
      </c>
      <c r="K236" s="157">
        <v>0</v>
      </c>
      <c r="L236" s="157">
        <f>SUM(M236:N236)</f>
        <v>0</v>
      </c>
      <c r="M236" s="157">
        <v>0</v>
      </c>
      <c r="N236" s="171">
        <v>0</v>
      </c>
      <c r="O236" s="174">
        <f>L236/I236*100</f>
        <v>0</v>
      </c>
    </row>
    <row r="237" spans="1:15" ht="25.5" x14ac:dyDescent="0.25">
      <c r="A237" s="91">
        <v>2832</v>
      </c>
      <c r="B237" s="94" t="s">
        <v>350</v>
      </c>
      <c r="C237" s="95">
        <v>3</v>
      </c>
      <c r="D237" s="95">
        <v>2</v>
      </c>
      <c r="E237" s="156" t="s">
        <v>363</v>
      </c>
      <c r="F237" s="157">
        <f>SUM(G237:H237)</f>
        <v>0</v>
      </c>
      <c r="G237" s="157">
        <v>0</v>
      </c>
      <c r="H237" s="157">
        <v>0</v>
      </c>
      <c r="I237" s="157">
        <f>SUM(J237:K237)</f>
        <v>0</v>
      </c>
      <c r="J237" s="157">
        <v>0</v>
      </c>
      <c r="K237" s="157">
        <v>0</v>
      </c>
      <c r="L237" s="157">
        <f>SUM(M237:N237)</f>
        <v>0</v>
      </c>
      <c r="M237" s="157">
        <v>0</v>
      </c>
      <c r="N237" s="171">
        <v>0</v>
      </c>
      <c r="O237" s="174"/>
    </row>
    <row r="238" spans="1:15" ht="18.75" customHeight="1" x14ac:dyDescent="0.25">
      <c r="A238" s="91">
        <v>2833</v>
      </c>
      <c r="B238" s="94" t="s">
        <v>350</v>
      </c>
      <c r="C238" s="95">
        <v>3</v>
      </c>
      <c r="D238" s="95">
        <v>3</v>
      </c>
      <c r="E238" s="156" t="s">
        <v>364</v>
      </c>
      <c r="F238" s="157">
        <f>SUM(G238:H238)</f>
        <v>0</v>
      </c>
      <c r="G238" s="157">
        <v>0</v>
      </c>
      <c r="H238" s="157">
        <v>0</v>
      </c>
      <c r="I238" s="157">
        <f>SUM(J238:K238)</f>
        <v>0</v>
      </c>
      <c r="J238" s="157">
        <v>0</v>
      </c>
      <c r="K238" s="157">
        <v>0</v>
      </c>
      <c r="L238" s="157">
        <f>SUM(M238:N238)</f>
        <v>0</v>
      </c>
      <c r="M238" s="157">
        <v>0</v>
      </c>
      <c r="N238" s="171">
        <v>0</v>
      </c>
      <c r="O238" s="174"/>
    </row>
    <row r="239" spans="1:15" ht="34.5" customHeight="1" x14ac:dyDescent="0.25">
      <c r="A239" s="91">
        <v>2840</v>
      </c>
      <c r="B239" s="94" t="s">
        <v>350</v>
      </c>
      <c r="C239" s="95">
        <v>4</v>
      </c>
      <c r="D239" s="95">
        <v>0</v>
      </c>
      <c r="E239" s="159" t="s">
        <v>365</v>
      </c>
      <c r="F239" s="157">
        <f>SUM(F241:F243)</f>
        <v>0</v>
      </c>
      <c r="G239" s="157">
        <f t="shared" ref="G239:N239" si="70">SUM(G241:G243)</f>
        <v>0</v>
      </c>
      <c r="H239" s="157">
        <f t="shared" si="70"/>
        <v>0</v>
      </c>
      <c r="I239" s="157">
        <f t="shared" si="70"/>
        <v>0</v>
      </c>
      <c r="J239" s="157">
        <f t="shared" si="70"/>
        <v>0</v>
      </c>
      <c r="K239" s="157">
        <f t="shared" si="70"/>
        <v>0</v>
      </c>
      <c r="L239" s="157">
        <f t="shared" si="70"/>
        <v>0</v>
      </c>
      <c r="M239" s="157">
        <f t="shared" si="70"/>
        <v>0</v>
      </c>
      <c r="N239" s="171">
        <f t="shared" si="70"/>
        <v>0</v>
      </c>
      <c r="O239" s="174"/>
    </row>
    <row r="240" spans="1:15" s="158" customFormat="1" ht="10.5" customHeight="1" x14ac:dyDescent="0.25">
      <c r="A240" s="91"/>
      <c r="B240" s="94"/>
      <c r="C240" s="95"/>
      <c r="D240" s="95"/>
      <c r="E240" s="156" t="s">
        <v>225</v>
      </c>
      <c r="F240" s="157"/>
      <c r="G240" s="157"/>
      <c r="H240" s="157"/>
      <c r="I240" s="157"/>
      <c r="J240" s="157"/>
      <c r="K240" s="157"/>
      <c r="L240" s="157"/>
      <c r="M240" s="157"/>
      <c r="N240" s="171"/>
      <c r="O240" s="174"/>
    </row>
    <row r="241" spans="1:15" ht="20.25" customHeight="1" x14ac:dyDescent="0.25">
      <c r="A241" s="91">
        <v>2841</v>
      </c>
      <c r="B241" s="94" t="s">
        <v>350</v>
      </c>
      <c r="C241" s="95">
        <v>4</v>
      </c>
      <c r="D241" s="95">
        <v>1</v>
      </c>
      <c r="E241" s="156" t="s">
        <v>366</v>
      </c>
      <c r="F241" s="157">
        <f>SUM(G241:H241)</f>
        <v>0</v>
      </c>
      <c r="G241" s="157">
        <v>0</v>
      </c>
      <c r="H241" s="157">
        <v>0</v>
      </c>
      <c r="I241" s="157">
        <f>SUM(J241:K241)</f>
        <v>0</v>
      </c>
      <c r="J241" s="157">
        <v>0</v>
      </c>
      <c r="K241" s="157">
        <v>0</v>
      </c>
      <c r="L241" s="157">
        <f>SUM(M241:N241)</f>
        <v>0</v>
      </c>
      <c r="M241" s="157">
        <v>0</v>
      </c>
      <c r="N241" s="171">
        <v>0</v>
      </c>
      <c r="O241" s="174"/>
    </row>
    <row r="242" spans="1:15" ht="36" customHeight="1" x14ac:dyDescent="0.25">
      <c r="A242" s="91">
        <v>2842</v>
      </c>
      <c r="B242" s="94" t="s">
        <v>350</v>
      </c>
      <c r="C242" s="95">
        <v>4</v>
      </c>
      <c r="D242" s="95">
        <v>2</v>
      </c>
      <c r="E242" s="156" t="s">
        <v>367</v>
      </c>
      <c r="F242" s="157">
        <f>SUM(G242:H242)</f>
        <v>0</v>
      </c>
      <c r="G242" s="157">
        <v>0</v>
      </c>
      <c r="H242" s="157">
        <v>0</v>
      </c>
      <c r="I242" s="157">
        <f>SUM(J242:K242)</f>
        <v>0</v>
      </c>
      <c r="J242" s="157">
        <v>0</v>
      </c>
      <c r="K242" s="157">
        <v>0</v>
      </c>
      <c r="L242" s="157">
        <f>SUM(M242:N242)</f>
        <v>0</v>
      </c>
      <c r="M242" s="157">
        <v>0</v>
      </c>
      <c r="N242" s="171">
        <v>0</v>
      </c>
      <c r="O242" s="174"/>
    </row>
    <row r="243" spans="1:15" ht="31.5" customHeight="1" x14ac:dyDescent="0.25">
      <c r="A243" s="91">
        <v>2843</v>
      </c>
      <c r="B243" s="94" t="s">
        <v>350</v>
      </c>
      <c r="C243" s="95">
        <v>4</v>
      </c>
      <c r="D243" s="95">
        <v>3</v>
      </c>
      <c r="E243" s="156" t="s">
        <v>365</v>
      </c>
      <c r="F243" s="157">
        <f>SUM(G243:H243)</f>
        <v>0</v>
      </c>
      <c r="G243" s="157">
        <v>0</v>
      </c>
      <c r="H243" s="157">
        <v>0</v>
      </c>
      <c r="I243" s="157">
        <f>SUM(J243:K243)</f>
        <v>0</v>
      </c>
      <c r="J243" s="157">
        <v>0</v>
      </c>
      <c r="K243" s="157">
        <v>0</v>
      </c>
      <c r="L243" s="157">
        <f>SUM(M243:N243)</f>
        <v>0</v>
      </c>
      <c r="M243" s="157">
        <v>0</v>
      </c>
      <c r="N243" s="171">
        <v>0</v>
      </c>
      <c r="O243" s="174"/>
    </row>
    <row r="244" spans="1:15" ht="37.5" customHeight="1" x14ac:dyDescent="0.25">
      <c r="A244" s="91">
        <v>2850</v>
      </c>
      <c r="B244" s="94" t="s">
        <v>350</v>
      </c>
      <c r="C244" s="95">
        <v>5</v>
      </c>
      <c r="D244" s="95">
        <v>0</v>
      </c>
      <c r="E244" s="161" t="s">
        <v>368</v>
      </c>
      <c r="F244" s="157">
        <f>SUM(F246)</f>
        <v>58212.5</v>
      </c>
      <c r="G244" s="157">
        <f t="shared" ref="G244:N244" si="71">SUM(G246)</f>
        <v>58212.5</v>
      </c>
      <c r="H244" s="157">
        <f t="shared" si="71"/>
        <v>0</v>
      </c>
      <c r="I244" s="157">
        <f t="shared" si="71"/>
        <v>85476.1</v>
      </c>
      <c r="J244" s="157">
        <f t="shared" si="71"/>
        <v>58212.5</v>
      </c>
      <c r="K244" s="157">
        <f t="shared" si="71"/>
        <v>27263.599999999999</v>
      </c>
      <c r="L244" s="157">
        <f t="shared" si="71"/>
        <v>51747.873</v>
      </c>
      <c r="M244" s="157">
        <f t="shared" si="71"/>
        <v>28589.553</v>
      </c>
      <c r="N244" s="171">
        <f t="shared" si="71"/>
        <v>23158.32</v>
      </c>
      <c r="O244" s="174">
        <f>L244/I244*100</f>
        <v>60.540751157341056</v>
      </c>
    </row>
    <row r="245" spans="1:15" s="158" customFormat="1" ht="10.5" customHeight="1" x14ac:dyDescent="0.25">
      <c r="A245" s="91"/>
      <c r="B245" s="94"/>
      <c r="C245" s="95"/>
      <c r="D245" s="95"/>
      <c r="E245" s="156" t="s">
        <v>225</v>
      </c>
      <c r="F245" s="157"/>
      <c r="G245" s="157"/>
      <c r="H245" s="157"/>
      <c r="I245" s="157"/>
      <c r="J245" s="157"/>
      <c r="K245" s="157"/>
      <c r="L245" s="157"/>
      <c r="M245" s="157"/>
      <c r="N245" s="171"/>
      <c r="O245" s="174"/>
    </row>
    <row r="246" spans="1:15" ht="46.5" customHeight="1" x14ac:dyDescent="0.25">
      <c r="A246" s="91">
        <v>2851</v>
      </c>
      <c r="B246" s="94" t="s">
        <v>350</v>
      </c>
      <c r="C246" s="95">
        <v>5</v>
      </c>
      <c r="D246" s="95">
        <v>1</v>
      </c>
      <c r="E246" s="162" t="s">
        <v>368</v>
      </c>
      <c r="F246" s="157">
        <f>SUM(G246:H246)</f>
        <v>58212.5</v>
      </c>
      <c r="G246" s="157">
        <v>58212.5</v>
      </c>
      <c r="H246" s="157">
        <v>0</v>
      </c>
      <c r="I246" s="157">
        <f>SUM(J246:K246)</f>
        <v>85476.1</v>
      </c>
      <c r="J246" s="157">
        <v>58212.5</v>
      </c>
      <c r="K246" s="157">
        <v>27263.599999999999</v>
      </c>
      <c r="L246" s="157">
        <f>SUM(M246:N246)</f>
        <v>51747.873</v>
      </c>
      <c r="M246" s="157">
        <v>28589.553</v>
      </c>
      <c r="N246" s="171">
        <v>23158.32</v>
      </c>
      <c r="O246" s="174">
        <f>L246/I246*100</f>
        <v>60.540751157341056</v>
      </c>
    </row>
    <row r="247" spans="1:15" ht="27" customHeight="1" x14ac:dyDescent="0.25">
      <c r="A247" s="91">
        <v>2860</v>
      </c>
      <c r="B247" s="94" t="s">
        <v>350</v>
      </c>
      <c r="C247" s="95">
        <v>6</v>
      </c>
      <c r="D247" s="95">
        <v>0</v>
      </c>
      <c r="E247" s="161" t="s">
        <v>369</v>
      </c>
      <c r="F247" s="157">
        <f>SUM(F249)</f>
        <v>0</v>
      </c>
      <c r="G247" s="157">
        <f t="shared" ref="G247:N247" si="72">SUM(G249)</f>
        <v>0</v>
      </c>
      <c r="H247" s="157">
        <f t="shared" si="72"/>
        <v>0</v>
      </c>
      <c r="I247" s="157">
        <f t="shared" si="72"/>
        <v>0</v>
      </c>
      <c r="J247" s="157">
        <f t="shared" si="72"/>
        <v>0</v>
      </c>
      <c r="K247" s="157">
        <f t="shared" si="72"/>
        <v>0</v>
      </c>
      <c r="L247" s="157">
        <f t="shared" si="72"/>
        <v>0</v>
      </c>
      <c r="M247" s="157">
        <f t="shared" si="72"/>
        <v>0</v>
      </c>
      <c r="N247" s="171">
        <f t="shared" si="72"/>
        <v>0</v>
      </c>
      <c r="O247" s="174"/>
    </row>
    <row r="248" spans="1:15" s="158" customFormat="1" ht="10.5" customHeight="1" x14ac:dyDescent="0.25">
      <c r="A248" s="91"/>
      <c r="B248" s="94"/>
      <c r="C248" s="95"/>
      <c r="D248" s="95"/>
      <c r="E248" s="156" t="s">
        <v>225</v>
      </c>
      <c r="F248" s="157"/>
      <c r="G248" s="157"/>
      <c r="H248" s="157"/>
      <c r="I248" s="157"/>
      <c r="J248" s="157"/>
      <c r="K248" s="157"/>
      <c r="L248" s="157"/>
      <c r="M248" s="157"/>
      <c r="N248" s="171"/>
      <c r="O248" s="174"/>
    </row>
    <row r="249" spans="1:15" ht="30" customHeight="1" x14ac:dyDescent="0.25">
      <c r="A249" s="91">
        <v>2861</v>
      </c>
      <c r="B249" s="94" t="s">
        <v>350</v>
      </c>
      <c r="C249" s="95">
        <v>6</v>
      </c>
      <c r="D249" s="95">
        <v>1</v>
      </c>
      <c r="E249" s="162" t="s">
        <v>369</v>
      </c>
      <c r="F249" s="157">
        <f>SUM(G249:H249)</f>
        <v>0</v>
      </c>
      <c r="G249" s="157">
        <v>0</v>
      </c>
      <c r="H249" s="157">
        <v>0</v>
      </c>
      <c r="I249" s="157">
        <f>SUM(J249:K249)</f>
        <v>0</v>
      </c>
      <c r="J249" s="157">
        <v>0</v>
      </c>
      <c r="K249" s="157">
        <v>0</v>
      </c>
      <c r="L249" s="157">
        <f>SUM(M249:N249)</f>
        <v>0</v>
      </c>
      <c r="M249" s="157">
        <v>0</v>
      </c>
      <c r="N249" s="171">
        <v>0</v>
      </c>
      <c r="O249" s="174"/>
    </row>
    <row r="250" spans="1:15" s="160" customFormat="1" ht="58.5" customHeight="1" x14ac:dyDescent="0.25">
      <c r="A250" s="96">
        <v>2900</v>
      </c>
      <c r="B250" s="92" t="s">
        <v>370</v>
      </c>
      <c r="C250" s="93">
        <v>0</v>
      </c>
      <c r="D250" s="93">
        <v>0</v>
      </c>
      <c r="E250" s="152" t="s">
        <v>371</v>
      </c>
      <c r="F250" s="153">
        <f>SUM(F252,F256,F260,F264,F268,F272,F275,F278)</f>
        <v>2680107.9249999998</v>
      </c>
      <c r="G250" s="153">
        <f t="shared" ref="G250:N250" si="73">SUM(G252,G256,G260,G264,G268,G272,G275,G278)</f>
        <v>1699407.9249999998</v>
      </c>
      <c r="H250" s="153">
        <f t="shared" si="73"/>
        <v>980700</v>
      </c>
      <c r="I250" s="153">
        <f t="shared" si="73"/>
        <v>2689272.8250000002</v>
      </c>
      <c r="J250" s="153">
        <f t="shared" si="73"/>
        <v>1708572.8250000002</v>
      </c>
      <c r="K250" s="153">
        <f t="shared" si="73"/>
        <v>980700</v>
      </c>
      <c r="L250" s="153">
        <f t="shared" si="73"/>
        <v>1007628.1557</v>
      </c>
      <c r="M250" s="153">
        <f t="shared" si="73"/>
        <v>996628.1557</v>
      </c>
      <c r="N250" s="170">
        <f t="shared" si="73"/>
        <v>11000</v>
      </c>
      <c r="O250" s="174">
        <f>L250/I250*100</f>
        <v>37.468424413205454</v>
      </c>
    </row>
    <row r="251" spans="1:15" ht="14.25" customHeight="1" x14ac:dyDescent="0.25">
      <c r="A251" s="91"/>
      <c r="B251" s="94"/>
      <c r="C251" s="95"/>
      <c r="D251" s="95"/>
      <c r="E251" s="156" t="s">
        <v>12</v>
      </c>
      <c r="F251" s="157"/>
      <c r="G251" s="157"/>
      <c r="H251" s="157"/>
      <c r="I251" s="157"/>
      <c r="J251" s="157"/>
      <c r="K251" s="157"/>
      <c r="L251" s="157"/>
      <c r="M251" s="157"/>
      <c r="N251" s="171"/>
      <c r="O251" s="174"/>
    </row>
    <row r="252" spans="1:15" ht="24.75" customHeight="1" x14ac:dyDescent="0.25">
      <c r="A252" s="91">
        <v>2910</v>
      </c>
      <c r="B252" s="94" t="s">
        <v>370</v>
      </c>
      <c r="C252" s="95">
        <v>1</v>
      </c>
      <c r="D252" s="95">
        <v>0</v>
      </c>
      <c r="E252" s="159" t="s">
        <v>372</v>
      </c>
      <c r="F252" s="157">
        <f>SUM(F254:F255)</f>
        <v>1171968.5249999999</v>
      </c>
      <c r="G252" s="157">
        <f t="shared" ref="G252:N252" si="74">SUM(G254:G255)</f>
        <v>1171968.5249999999</v>
      </c>
      <c r="H252" s="157">
        <f t="shared" si="74"/>
        <v>0</v>
      </c>
      <c r="I252" s="157">
        <f t="shared" si="74"/>
        <v>1178495.925</v>
      </c>
      <c r="J252" s="157">
        <f t="shared" si="74"/>
        <v>1178495.925</v>
      </c>
      <c r="K252" s="157">
        <f t="shared" si="74"/>
        <v>0</v>
      </c>
      <c r="L252" s="157">
        <f t="shared" si="74"/>
        <v>666924.46669999999</v>
      </c>
      <c r="M252" s="157">
        <f t="shared" si="74"/>
        <v>666924.46669999999</v>
      </c>
      <c r="N252" s="171">
        <f t="shared" si="74"/>
        <v>0</v>
      </c>
      <c r="O252" s="174">
        <f>L252/I252*100</f>
        <v>56.591155943114522</v>
      </c>
    </row>
    <row r="253" spans="1:15" s="158" customFormat="1" ht="10.5" customHeight="1" x14ac:dyDescent="0.25">
      <c r="A253" s="91"/>
      <c r="B253" s="94"/>
      <c r="C253" s="95"/>
      <c r="D253" s="95"/>
      <c r="E253" s="156" t="s">
        <v>225</v>
      </c>
      <c r="F253" s="157"/>
      <c r="G253" s="157"/>
      <c r="H253" s="157"/>
      <c r="I253" s="157"/>
      <c r="J253" s="157"/>
      <c r="K253" s="157"/>
      <c r="L253" s="157"/>
      <c r="M253" s="157"/>
      <c r="N253" s="171"/>
      <c r="O253" s="174"/>
    </row>
    <row r="254" spans="1:15" ht="19.5" customHeight="1" x14ac:dyDescent="0.25">
      <c r="A254" s="91">
        <v>2911</v>
      </c>
      <c r="B254" s="94" t="s">
        <v>370</v>
      </c>
      <c r="C254" s="95">
        <v>1</v>
      </c>
      <c r="D254" s="95">
        <v>1</v>
      </c>
      <c r="E254" s="156" t="s">
        <v>373</v>
      </c>
      <c r="F254" s="157">
        <f>SUM(G254:H254)</f>
        <v>1171968.5249999999</v>
      </c>
      <c r="G254" s="157">
        <v>1171968.5249999999</v>
      </c>
      <c r="H254" s="157">
        <v>0</v>
      </c>
      <c r="I254" s="157">
        <f>SUM(J254:K254)</f>
        <v>1178495.925</v>
      </c>
      <c r="J254" s="157">
        <v>1178495.925</v>
      </c>
      <c r="K254" s="157">
        <v>0</v>
      </c>
      <c r="L254" s="157">
        <f>SUM(M254:N254)</f>
        <v>666924.46669999999</v>
      </c>
      <c r="M254" s="157">
        <v>666924.46669999999</v>
      </c>
      <c r="N254" s="171">
        <v>0</v>
      </c>
      <c r="O254" s="174">
        <f>L254/I254*100</f>
        <v>56.591155943114522</v>
      </c>
    </row>
    <row r="255" spans="1:15" ht="18" customHeight="1" x14ac:dyDescent="0.25">
      <c r="A255" s="91">
        <v>2912</v>
      </c>
      <c r="B255" s="94" t="s">
        <v>370</v>
      </c>
      <c r="C255" s="95">
        <v>1</v>
      </c>
      <c r="D255" s="95">
        <v>2</v>
      </c>
      <c r="E255" s="156" t="s">
        <v>374</v>
      </c>
      <c r="F255" s="157">
        <f>SUM(G255:H255)</f>
        <v>0</v>
      </c>
      <c r="G255" s="157">
        <v>0</v>
      </c>
      <c r="H255" s="157">
        <v>0</v>
      </c>
      <c r="I255" s="157">
        <f>SUM(J255:K255)</f>
        <v>0</v>
      </c>
      <c r="J255" s="157">
        <v>0</v>
      </c>
      <c r="K255" s="157">
        <v>0</v>
      </c>
      <c r="L255" s="157">
        <f>SUM(M255:N255)</f>
        <v>0</v>
      </c>
      <c r="M255" s="157">
        <v>0</v>
      </c>
      <c r="N255" s="171">
        <v>0</v>
      </c>
      <c r="O255" s="174"/>
    </row>
    <row r="256" spans="1:15" ht="16.5" customHeight="1" x14ac:dyDescent="0.25">
      <c r="A256" s="91">
        <v>2920</v>
      </c>
      <c r="B256" s="94" t="s">
        <v>370</v>
      </c>
      <c r="C256" s="95">
        <v>2</v>
      </c>
      <c r="D256" s="95">
        <v>0</v>
      </c>
      <c r="E256" s="156" t="s">
        <v>375</v>
      </c>
      <c r="F256" s="157">
        <f>SUM(F258:F259)</f>
        <v>0</v>
      </c>
      <c r="G256" s="157">
        <f t="shared" ref="G256:N256" si="75">SUM(G258:G259)</f>
        <v>0</v>
      </c>
      <c r="H256" s="157">
        <f t="shared" si="75"/>
        <v>0</v>
      </c>
      <c r="I256" s="157">
        <f t="shared" si="75"/>
        <v>0</v>
      </c>
      <c r="J256" s="157">
        <f t="shared" si="75"/>
        <v>0</v>
      </c>
      <c r="K256" s="157">
        <f t="shared" si="75"/>
        <v>0</v>
      </c>
      <c r="L256" s="157">
        <f t="shared" si="75"/>
        <v>0</v>
      </c>
      <c r="M256" s="157">
        <f t="shared" si="75"/>
        <v>0</v>
      </c>
      <c r="N256" s="171">
        <f t="shared" si="75"/>
        <v>0</v>
      </c>
      <c r="O256" s="174"/>
    </row>
    <row r="257" spans="1:15" s="158" customFormat="1" ht="10.5" customHeight="1" x14ac:dyDescent="0.25">
      <c r="A257" s="91"/>
      <c r="B257" s="94"/>
      <c r="C257" s="95"/>
      <c r="D257" s="95"/>
      <c r="E257" s="156" t="s">
        <v>225</v>
      </c>
      <c r="F257" s="157"/>
      <c r="G257" s="157"/>
      <c r="H257" s="157"/>
      <c r="I257" s="157"/>
      <c r="J257" s="157"/>
      <c r="K257" s="157"/>
      <c r="L257" s="157"/>
      <c r="M257" s="157"/>
      <c r="N257" s="171"/>
      <c r="O257" s="174"/>
    </row>
    <row r="258" spans="1:15" ht="17.25" customHeight="1" x14ac:dyDescent="0.25">
      <c r="A258" s="91">
        <v>2921</v>
      </c>
      <c r="B258" s="94" t="s">
        <v>370</v>
      </c>
      <c r="C258" s="95">
        <v>2</v>
      </c>
      <c r="D258" s="95">
        <v>1</v>
      </c>
      <c r="E258" s="156" t="s">
        <v>376</v>
      </c>
      <c r="F258" s="157">
        <f>SUM(G258:H258)</f>
        <v>0</v>
      </c>
      <c r="G258" s="157">
        <v>0</v>
      </c>
      <c r="H258" s="157">
        <v>0</v>
      </c>
      <c r="I258" s="157">
        <f>SUM(J258:K258)</f>
        <v>0</v>
      </c>
      <c r="J258" s="157">
        <v>0</v>
      </c>
      <c r="K258" s="157">
        <v>0</v>
      </c>
      <c r="L258" s="157">
        <f>SUM(M258:N258)</f>
        <v>0</v>
      </c>
      <c r="M258" s="157">
        <v>0</v>
      </c>
      <c r="N258" s="171">
        <v>0</v>
      </c>
      <c r="O258" s="174"/>
    </row>
    <row r="259" spans="1:15" ht="19.5" customHeight="1" x14ac:dyDescent="0.25">
      <c r="A259" s="91">
        <v>2922</v>
      </c>
      <c r="B259" s="94" t="s">
        <v>370</v>
      </c>
      <c r="C259" s="95">
        <v>2</v>
      </c>
      <c r="D259" s="95">
        <v>2</v>
      </c>
      <c r="E259" s="156" t="s">
        <v>377</v>
      </c>
      <c r="F259" s="157">
        <f>SUM(G259:H259)</f>
        <v>0</v>
      </c>
      <c r="G259" s="157">
        <v>0</v>
      </c>
      <c r="H259" s="157">
        <v>0</v>
      </c>
      <c r="I259" s="157">
        <f>SUM(J259:K259)</f>
        <v>0</v>
      </c>
      <c r="J259" s="157">
        <v>0</v>
      </c>
      <c r="K259" s="157">
        <v>0</v>
      </c>
      <c r="L259" s="157">
        <f>SUM(M259:N259)</f>
        <v>0</v>
      </c>
      <c r="M259" s="157">
        <v>0</v>
      </c>
      <c r="N259" s="171">
        <v>0</v>
      </c>
      <c r="O259" s="174"/>
    </row>
    <row r="260" spans="1:15" ht="28.5" customHeight="1" x14ac:dyDescent="0.25">
      <c r="A260" s="91">
        <v>2930</v>
      </c>
      <c r="B260" s="94" t="s">
        <v>370</v>
      </c>
      <c r="C260" s="95">
        <v>3</v>
      </c>
      <c r="D260" s="95">
        <v>0</v>
      </c>
      <c r="E260" s="159" t="s">
        <v>378</v>
      </c>
      <c r="F260" s="157">
        <f>SUM(F262:F263)</f>
        <v>0</v>
      </c>
      <c r="G260" s="157">
        <f t="shared" ref="G260:N260" si="76">SUM(G262:G263)</f>
        <v>0</v>
      </c>
      <c r="H260" s="157">
        <f t="shared" si="76"/>
        <v>0</v>
      </c>
      <c r="I260" s="157">
        <f t="shared" si="76"/>
        <v>0</v>
      </c>
      <c r="J260" s="157">
        <f t="shared" si="76"/>
        <v>0</v>
      </c>
      <c r="K260" s="157">
        <f t="shared" si="76"/>
        <v>0</v>
      </c>
      <c r="L260" s="157">
        <f t="shared" si="76"/>
        <v>0</v>
      </c>
      <c r="M260" s="157">
        <f t="shared" si="76"/>
        <v>0</v>
      </c>
      <c r="N260" s="171">
        <f t="shared" si="76"/>
        <v>0</v>
      </c>
      <c r="O260" s="174"/>
    </row>
    <row r="261" spans="1:15" s="158" customFormat="1" ht="10.5" customHeight="1" x14ac:dyDescent="0.25">
      <c r="A261" s="91"/>
      <c r="B261" s="94"/>
      <c r="C261" s="95"/>
      <c r="D261" s="95"/>
      <c r="E261" s="156" t="s">
        <v>225</v>
      </c>
      <c r="F261" s="157"/>
      <c r="G261" s="157"/>
      <c r="H261" s="157"/>
      <c r="I261" s="157"/>
      <c r="J261" s="157"/>
      <c r="K261" s="157"/>
      <c r="L261" s="157"/>
      <c r="M261" s="157"/>
      <c r="N261" s="171"/>
      <c r="O261" s="174"/>
    </row>
    <row r="262" spans="1:15" ht="37.5" customHeight="1" x14ac:dyDescent="0.25">
      <c r="A262" s="91">
        <v>2931</v>
      </c>
      <c r="B262" s="94" t="s">
        <v>370</v>
      </c>
      <c r="C262" s="95">
        <v>3</v>
      </c>
      <c r="D262" s="95">
        <v>1</v>
      </c>
      <c r="E262" s="156" t="s">
        <v>379</v>
      </c>
      <c r="F262" s="157">
        <f>SUM(G262:H262)</f>
        <v>0</v>
      </c>
      <c r="G262" s="157">
        <v>0</v>
      </c>
      <c r="H262" s="157">
        <v>0</v>
      </c>
      <c r="I262" s="157">
        <f>SUM(J262:K262)</f>
        <v>0</v>
      </c>
      <c r="J262" s="157">
        <v>0</v>
      </c>
      <c r="K262" s="157">
        <v>0</v>
      </c>
      <c r="L262" s="157">
        <f>SUM(M262:N262)</f>
        <v>0</v>
      </c>
      <c r="M262" s="157">
        <v>0</v>
      </c>
      <c r="N262" s="171">
        <v>0</v>
      </c>
      <c r="O262" s="174"/>
    </row>
    <row r="263" spans="1:15" ht="25.5" x14ac:dyDescent="0.25">
      <c r="A263" s="91">
        <v>2932</v>
      </c>
      <c r="B263" s="94" t="s">
        <v>370</v>
      </c>
      <c r="C263" s="95">
        <v>3</v>
      </c>
      <c r="D263" s="95">
        <v>2</v>
      </c>
      <c r="E263" s="156" t="s">
        <v>380</v>
      </c>
      <c r="F263" s="157">
        <f>SUM(G263:H263)</f>
        <v>0</v>
      </c>
      <c r="G263" s="157">
        <v>0</v>
      </c>
      <c r="H263" s="157">
        <v>0</v>
      </c>
      <c r="I263" s="157">
        <f>SUM(J263:K263)</f>
        <v>0</v>
      </c>
      <c r="J263" s="157">
        <v>0</v>
      </c>
      <c r="K263" s="157">
        <v>0</v>
      </c>
      <c r="L263" s="157">
        <f>SUM(M263:N263)</f>
        <v>0</v>
      </c>
      <c r="M263" s="157">
        <v>0</v>
      </c>
      <c r="N263" s="171">
        <v>0</v>
      </c>
      <c r="O263" s="174"/>
    </row>
    <row r="264" spans="1:15" ht="16.5" customHeight="1" x14ac:dyDescent="0.25">
      <c r="A264" s="91">
        <v>2940</v>
      </c>
      <c r="B264" s="94" t="s">
        <v>370</v>
      </c>
      <c r="C264" s="95">
        <v>4</v>
      </c>
      <c r="D264" s="95">
        <v>0</v>
      </c>
      <c r="E264" s="159" t="s">
        <v>381</v>
      </c>
      <c r="F264" s="157">
        <f>SUM(F266:F267)</f>
        <v>0</v>
      </c>
      <c r="G264" s="157">
        <f t="shared" ref="G264:N264" si="77">SUM(G266:G267)</f>
        <v>0</v>
      </c>
      <c r="H264" s="157">
        <f t="shared" si="77"/>
        <v>0</v>
      </c>
      <c r="I264" s="157">
        <f t="shared" si="77"/>
        <v>0</v>
      </c>
      <c r="J264" s="157">
        <f t="shared" si="77"/>
        <v>0</v>
      </c>
      <c r="K264" s="157">
        <f t="shared" si="77"/>
        <v>0</v>
      </c>
      <c r="L264" s="157">
        <f t="shared" si="77"/>
        <v>0</v>
      </c>
      <c r="M264" s="157">
        <f t="shared" si="77"/>
        <v>0</v>
      </c>
      <c r="N264" s="171">
        <f t="shared" si="77"/>
        <v>0</v>
      </c>
      <c r="O264" s="174"/>
    </row>
    <row r="265" spans="1:15" s="158" customFormat="1" ht="12.75" customHeight="1" x14ac:dyDescent="0.25">
      <c r="A265" s="91"/>
      <c r="B265" s="94"/>
      <c r="C265" s="95"/>
      <c r="D265" s="95"/>
      <c r="E265" s="156" t="s">
        <v>225</v>
      </c>
      <c r="F265" s="157"/>
      <c r="G265" s="157"/>
      <c r="H265" s="157"/>
      <c r="I265" s="157"/>
      <c r="J265" s="157"/>
      <c r="K265" s="157"/>
      <c r="L265" s="157"/>
      <c r="M265" s="157"/>
      <c r="N265" s="171"/>
      <c r="O265" s="174"/>
    </row>
    <row r="266" spans="1:15" ht="26.25" customHeight="1" x14ac:dyDescent="0.25">
      <c r="A266" s="91">
        <v>2941</v>
      </c>
      <c r="B266" s="94" t="s">
        <v>370</v>
      </c>
      <c r="C266" s="95">
        <v>4</v>
      </c>
      <c r="D266" s="95">
        <v>1</v>
      </c>
      <c r="E266" s="156" t="s">
        <v>382</v>
      </c>
      <c r="F266" s="157">
        <f>SUM(G266:H266)</f>
        <v>0</v>
      </c>
      <c r="G266" s="157">
        <v>0</v>
      </c>
      <c r="H266" s="157">
        <v>0</v>
      </c>
      <c r="I266" s="157">
        <f>SUM(J266:K266)</f>
        <v>0</v>
      </c>
      <c r="J266" s="157">
        <v>0</v>
      </c>
      <c r="K266" s="157">
        <v>0</v>
      </c>
      <c r="L266" s="157">
        <f>SUM(M266:N266)</f>
        <v>0</v>
      </c>
      <c r="M266" s="157">
        <v>0</v>
      </c>
      <c r="N266" s="171">
        <v>0</v>
      </c>
      <c r="O266" s="174"/>
    </row>
    <row r="267" spans="1:15" ht="27.75" customHeight="1" x14ac:dyDescent="0.25">
      <c r="A267" s="91">
        <v>2942</v>
      </c>
      <c r="B267" s="94" t="s">
        <v>370</v>
      </c>
      <c r="C267" s="95">
        <v>4</v>
      </c>
      <c r="D267" s="95">
        <v>2</v>
      </c>
      <c r="E267" s="156" t="s">
        <v>383</v>
      </c>
      <c r="F267" s="157">
        <f>SUM(G267:H267)</f>
        <v>0</v>
      </c>
      <c r="G267" s="157">
        <v>0</v>
      </c>
      <c r="H267" s="157">
        <v>0</v>
      </c>
      <c r="I267" s="157">
        <f>SUM(J267:K267)</f>
        <v>0</v>
      </c>
      <c r="J267" s="157">
        <v>0</v>
      </c>
      <c r="K267" s="157">
        <v>0</v>
      </c>
      <c r="L267" s="157">
        <f>SUM(M267:N267)</f>
        <v>0</v>
      </c>
      <c r="M267" s="157">
        <v>0</v>
      </c>
      <c r="N267" s="171">
        <v>0</v>
      </c>
      <c r="O267" s="174"/>
    </row>
    <row r="268" spans="1:15" ht="33" customHeight="1" x14ac:dyDescent="0.25">
      <c r="A268" s="91">
        <v>2950</v>
      </c>
      <c r="B268" s="94" t="s">
        <v>370</v>
      </c>
      <c r="C268" s="95">
        <v>5</v>
      </c>
      <c r="D268" s="95">
        <v>0</v>
      </c>
      <c r="E268" s="159" t="s">
        <v>384</v>
      </c>
      <c r="F268" s="157">
        <f>SUM(F270:F271)</f>
        <v>520939.4</v>
      </c>
      <c r="G268" s="157">
        <f t="shared" ref="G268:N268" si="78">SUM(G270:G271)</f>
        <v>520939.4</v>
      </c>
      <c r="H268" s="157">
        <f t="shared" si="78"/>
        <v>0</v>
      </c>
      <c r="I268" s="157">
        <f t="shared" si="78"/>
        <v>520939.4</v>
      </c>
      <c r="J268" s="157">
        <f t="shared" si="78"/>
        <v>520939.4</v>
      </c>
      <c r="K268" s="157">
        <f t="shared" si="78"/>
        <v>0</v>
      </c>
      <c r="L268" s="157">
        <f t="shared" si="78"/>
        <v>323784.96899999998</v>
      </c>
      <c r="M268" s="157">
        <f t="shared" si="78"/>
        <v>323784.96899999998</v>
      </c>
      <c r="N268" s="171">
        <f t="shared" si="78"/>
        <v>0</v>
      </c>
      <c r="O268" s="174">
        <f>L268/I268*100</f>
        <v>62.154056498702147</v>
      </c>
    </row>
    <row r="269" spans="1:15" s="158" customFormat="1" ht="10.5" customHeight="1" x14ac:dyDescent="0.25">
      <c r="A269" s="91"/>
      <c r="B269" s="94"/>
      <c r="C269" s="95"/>
      <c r="D269" s="95"/>
      <c r="E269" s="156" t="s">
        <v>225</v>
      </c>
      <c r="F269" s="157"/>
      <c r="G269" s="157"/>
      <c r="H269" s="157"/>
      <c r="I269" s="157"/>
      <c r="J269" s="157"/>
      <c r="K269" s="157"/>
      <c r="L269" s="157"/>
      <c r="M269" s="157"/>
      <c r="N269" s="171"/>
      <c r="O269" s="174"/>
    </row>
    <row r="270" spans="1:15" ht="25.5" x14ac:dyDescent="0.25">
      <c r="A270" s="91">
        <v>2951</v>
      </c>
      <c r="B270" s="94" t="s">
        <v>370</v>
      </c>
      <c r="C270" s="95">
        <v>5</v>
      </c>
      <c r="D270" s="95">
        <v>1</v>
      </c>
      <c r="E270" s="156" t="s">
        <v>385</v>
      </c>
      <c r="F270" s="157">
        <f>SUM(G270:H270)</f>
        <v>520939.4</v>
      </c>
      <c r="G270" s="157">
        <v>520939.4</v>
      </c>
      <c r="H270" s="157">
        <v>0</v>
      </c>
      <c r="I270" s="157">
        <f>SUM(J270:K270)</f>
        <v>520939.4</v>
      </c>
      <c r="J270" s="157">
        <v>520939.4</v>
      </c>
      <c r="K270" s="157">
        <v>0</v>
      </c>
      <c r="L270" s="157">
        <f>SUM(M270:N270)</f>
        <v>323784.96899999998</v>
      </c>
      <c r="M270" s="157">
        <v>323784.96899999998</v>
      </c>
      <c r="N270" s="171">
        <v>0</v>
      </c>
      <c r="O270" s="174">
        <f>L270/I270*100</f>
        <v>62.154056498702147</v>
      </c>
    </row>
    <row r="271" spans="1:15" ht="16.5" customHeight="1" x14ac:dyDescent="0.25">
      <c r="A271" s="91">
        <v>2952</v>
      </c>
      <c r="B271" s="94" t="s">
        <v>370</v>
      </c>
      <c r="C271" s="95">
        <v>5</v>
      </c>
      <c r="D271" s="95">
        <v>2</v>
      </c>
      <c r="E271" s="156" t="s">
        <v>386</v>
      </c>
      <c r="F271" s="157">
        <f>SUM(G271:H271)</f>
        <v>0</v>
      </c>
      <c r="G271" s="157">
        <v>0</v>
      </c>
      <c r="H271" s="157">
        <v>0</v>
      </c>
      <c r="I271" s="157">
        <f>SUM(J271:K271)</f>
        <v>0</v>
      </c>
      <c r="J271" s="157">
        <v>0</v>
      </c>
      <c r="K271" s="157">
        <v>0</v>
      </c>
      <c r="L271" s="157">
        <f>SUM(M271:N271)</f>
        <v>0</v>
      </c>
      <c r="M271" s="157">
        <v>0</v>
      </c>
      <c r="N271" s="171">
        <v>0</v>
      </c>
      <c r="O271" s="174"/>
    </row>
    <row r="272" spans="1:15" ht="27" customHeight="1" x14ac:dyDescent="0.25">
      <c r="A272" s="91">
        <v>2960</v>
      </c>
      <c r="B272" s="94" t="s">
        <v>370</v>
      </c>
      <c r="C272" s="95">
        <v>6</v>
      </c>
      <c r="D272" s="95">
        <v>0</v>
      </c>
      <c r="E272" s="159" t="s">
        <v>387</v>
      </c>
      <c r="F272" s="157">
        <f>SUM(F274)</f>
        <v>980700</v>
      </c>
      <c r="G272" s="157">
        <f t="shared" ref="G272:N272" si="79">SUM(G274)</f>
        <v>0</v>
      </c>
      <c r="H272" s="157">
        <f t="shared" si="79"/>
        <v>980700</v>
      </c>
      <c r="I272" s="157">
        <f t="shared" si="79"/>
        <v>980700</v>
      </c>
      <c r="J272" s="157">
        <f t="shared" si="79"/>
        <v>0</v>
      </c>
      <c r="K272" s="157">
        <f t="shared" si="79"/>
        <v>980700</v>
      </c>
      <c r="L272" s="157">
        <f t="shared" si="79"/>
        <v>11000</v>
      </c>
      <c r="M272" s="157">
        <f t="shared" si="79"/>
        <v>0</v>
      </c>
      <c r="N272" s="171">
        <f t="shared" si="79"/>
        <v>11000</v>
      </c>
      <c r="O272" s="174">
        <f>L272/I272*100</f>
        <v>1.1216478025899868</v>
      </c>
    </row>
    <row r="273" spans="1:15" s="158" customFormat="1" ht="14.25" customHeight="1" x14ac:dyDescent="0.25">
      <c r="A273" s="91"/>
      <c r="B273" s="94"/>
      <c r="C273" s="95"/>
      <c r="D273" s="95"/>
      <c r="E273" s="156" t="s">
        <v>225</v>
      </c>
      <c r="F273" s="157"/>
      <c r="G273" s="157"/>
      <c r="H273" s="157"/>
      <c r="I273" s="157"/>
      <c r="J273" s="157"/>
      <c r="K273" s="157"/>
      <c r="L273" s="157"/>
      <c r="M273" s="157"/>
      <c r="N273" s="171"/>
      <c r="O273" s="174"/>
    </row>
    <row r="274" spans="1:15" ht="28.5" customHeight="1" x14ac:dyDescent="0.25">
      <c r="A274" s="91">
        <v>2961</v>
      </c>
      <c r="B274" s="94" t="s">
        <v>370</v>
      </c>
      <c r="C274" s="95">
        <v>6</v>
      </c>
      <c r="D274" s="95">
        <v>1</v>
      </c>
      <c r="E274" s="156" t="s">
        <v>387</v>
      </c>
      <c r="F274" s="157">
        <f>SUM(G274:H274)</f>
        <v>980700</v>
      </c>
      <c r="G274" s="157">
        <v>0</v>
      </c>
      <c r="H274" s="157">
        <v>980700</v>
      </c>
      <c r="I274" s="157">
        <f>SUM(J274:K274)</f>
        <v>980700</v>
      </c>
      <c r="J274" s="157">
        <v>0</v>
      </c>
      <c r="K274" s="157">
        <v>980700</v>
      </c>
      <c r="L274" s="157">
        <f>SUM(M274:N274)</f>
        <v>11000</v>
      </c>
      <c r="M274" s="157">
        <v>0</v>
      </c>
      <c r="N274" s="171">
        <v>11000</v>
      </c>
      <c r="O274" s="174">
        <f>L274/I274*100</f>
        <v>1.1216478025899868</v>
      </c>
    </row>
    <row r="275" spans="1:15" ht="33" customHeight="1" x14ac:dyDescent="0.25">
      <c r="A275" s="91">
        <v>2970</v>
      </c>
      <c r="B275" s="94" t="s">
        <v>370</v>
      </c>
      <c r="C275" s="95">
        <v>7</v>
      </c>
      <c r="D275" s="95">
        <v>0</v>
      </c>
      <c r="E275" s="159" t="s">
        <v>388</v>
      </c>
      <c r="F275" s="157">
        <f>SUM(F277)</f>
        <v>0</v>
      </c>
      <c r="G275" s="157">
        <f t="shared" ref="G275:N275" si="80">SUM(G277)</f>
        <v>0</v>
      </c>
      <c r="H275" s="157">
        <f t="shared" si="80"/>
        <v>0</v>
      </c>
      <c r="I275" s="157">
        <f t="shared" si="80"/>
        <v>0</v>
      </c>
      <c r="J275" s="157">
        <f t="shared" si="80"/>
        <v>0</v>
      </c>
      <c r="K275" s="157">
        <f t="shared" si="80"/>
        <v>0</v>
      </c>
      <c r="L275" s="157">
        <f t="shared" si="80"/>
        <v>0</v>
      </c>
      <c r="M275" s="157">
        <f t="shared" si="80"/>
        <v>0</v>
      </c>
      <c r="N275" s="171">
        <f t="shared" si="80"/>
        <v>0</v>
      </c>
      <c r="O275" s="174"/>
    </row>
    <row r="276" spans="1:15" s="158" customFormat="1" ht="18" customHeight="1" x14ac:dyDescent="0.25">
      <c r="A276" s="91"/>
      <c r="B276" s="94"/>
      <c r="C276" s="95"/>
      <c r="D276" s="95"/>
      <c r="E276" s="156" t="s">
        <v>225</v>
      </c>
      <c r="F276" s="157"/>
      <c r="G276" s="157"/>
      <c r="H276" s="157"/>
      <c r="I276" s="157"/>
      <c r="J276" s="157"/>
      <c r="K276" s="157"/>
      <c r="L276" s="157"/>
      <c r="M276" s="157"/>
      <c r="N276" s="171"/>
      <c r="O276" s="174"/>
    </row>
    <row r="277" spans="1:15" ht="39" customHeight="1" x14ac:dyDescent="0.25">
      <c r="A277" s="91">
        <v>2971</v>
      </c>
      <c r="B277" s="94" t="s">
        <v>370</v>
      </c>
      <c r="C277" s="95">
        <v>7</v>
      </c>
      <c r="D277" s="95">
        <v>1</v>
      </c>
      <c r="E277" s="156" t="s">
        <v>388</v>
      </c>
      <c r="F277" s="157">
        <f>SUM(G277:H277)</f>
        <v>0</v>
      </c>
      <c r="G277" s="157">
        <v>0</v>
      </c>
      <c r="H277" s="157">
        <v>0</v>
      </c>
      <c r="I277" s="157">
        <f>SUM(J277:K277)</f>
        <v>0</v>
      </c>
      <c r="J277" s="157">
        <v>0</v>
      </c>
      <c r="K277" s="157">
        <v>0</v>
      </c>
      <c r="L277" s="157">
        <f>SUM(M277:N277)</f>
        <v>0</v>
      </c>
      <c r="M277" s="157">
        <v>0</v>
      </c>
      <c r="N277" s="171">
        <v>0</v>
      </c>
      <c r="O277" s="174"/>
    </row>
    <row r="278" spans="1:15" ht="30.75" customHeight="1" x14ac:dyDescent="0.25">
      <c r="A278" s="91">
        <v>2980</v>
      </c>
      <c r="B278" s="94" t="s">
        <v>370</v>
      </c>
      <c r="C278" s="95">
        <v>8</v>
      </c>
      <c r="D278" s="95">
        <v>0</v>
      </c>
      <c r="E278" s="159" t="s">
        <v>389</v>
      </c>
      <c r="F278" s="157">
        <f>SUM(F280)</f>
        <v>6500</v>
      </c>
      <c r="G278" s="157">
        <f t="shared" ref="G278:N278" si="81">SUM(G280)</f>
        <v>6500</v>
      </c>
      <c r="H278" s="157">
        <f t="shared" si="81"/>
        <v>0</v>
      </c>
      <c r="I278" s="157">
        <f t="shared" si="81"/>
        <v>9137.5</v>
      </c>
      <c r="J278" s="157">
        <f t="shared" si="81"/>
        <v>9137.5</v>
      </c>
      <c r="K278" s="157">
        <f t="shared" si="81"/>
        <v>0</v>
      </c>
      <c r="L278" s="157">
        <f t="shared" si="81"/>
        <v>5918.72</v>
      </c>
      <c r="M278" s="157">
        <f t="shared" si="81"/>
        <v>5918.72</v>
      </c>
      <c r="N278" s="171">
        <f t="shared" si="81"/>
        <v>0</v>
      </c>
      <c r="O278" s="174">
        <f>L278/I278*100</f>
        <v>64.773953488372086</v>
      </c>
    </row>
    <row r="279" spans="1:15" s="158" customFormat="1" ht="15" customHeight="1" x14ac:dyDescent="0.25">
      <c r="A279" s="91"/>
      <c r="B279" s="94"/>
      <c r="C279" s="95"/>
      <c r="D279" s="95"/>
      <c r="E279" s="156" t="s">
        <v>225</v>
      </c>
      <c r="F279" s="157"/>
      <c r="G279" s="157"/>
      <c r="H279" s="157"/>
      <c r="I279" s="157"/>
      <c r="J279" s="157"/>
      <c r="K279" s="157"/>
      <c r="L279" s="157"/>
      <c r="M279" s="157"/>
      <c r="N279" s="171"/>
      <c r="O279" s="174"/>
    </row>
    <row r="280" spans="1:15" ht="23.25" customHeight="1" x14ac:dyDescent="0.25">
      <c r="A280" s="91">
        <v>2981</v>
      </c>
      <c r="B280" s="94" t="s">
        <v>370</v>
      </c>
      <c r="C280" s="95">
        <v>8</v>
      </c>
      <c r="D280" s="95">
        <v>1</v>
      </c>
      <c r="E280" s="156" t="s">
        <v>389</v>
      </c>
      <c r="F280" s="157">
        <f>SUM(G280:H280)</f>
        <v>6500</v>
      </c>
      <c r="G280" s="157">
        <v>6500</v>
      </c>
      <c r="H280" s="157">
        <v>0</v>
      </c>
      <c r="I280" s="157">
        <f>SUM(J280:K280)</f>
        <v>9137.5</v>
      </c>
      <c r="J280" s="157">
        <v>9137.5</v>
      </c>
      <c r="K280" s="157">
        <v>0</v>
      </c>
      <c r="L280" s="157">
        <f>SUM(M280:N280)</f>
        <v>5918.72</v>
      </c>
      <c r="M280" s="157">
        <v>5918.72</v>
      </c>
      <c r="N280" s="171">
        <v>0</v>
      </c>
      <c r="O280" s="174">
        <f>L280/I280*100</f>
        <v>64.773953488372086</v>
      </c>
    </row>
    <row r="281" spans="1:15" s="160" customFormat="1" ht="77.25" customHeight="1" x14ac:dyDescent="0.25">
      <c r="A281" s="96">
        <v>3000</v>
      </c>
      <c r="B281" s="92" t="s">
        <v>390</v>
      </c>
      <c r="C281" s="93">
        <v>0</v>
      </c>
      <c r="D281" s="93">
        <v>0</v>
      </c>
      <c r="E281" s="152" t="s">
        <v>391</v>
      </c>
      <c r="F281" s="153">
        <f>SUM(F283,F287,F290,F293,F296,F299,F302,F305,F309)</f>
        <v>79000</v>
      </c>
      <c r="G281" s="153">
        <f t="shared" ref="G281:N281" si="82">SUM(G283,G287,G290,G293,G296,G299,G302,G305,G309)</f>
        <v>79000</v>
      </c>
      <c r="H281" s="153">
        <f t="shared" si="82"/>
        <v>0</v>
      </c>
      <c r="I281" s="153">
        <f t="shared" si="82"/>
        <v>79000</v>
      </c>
      <c r="J281" s="153">
        <f t="shared" si="82"/>
        <v>79000</v>
      </c>
      <c r="K281" s="153">
        <f t="shared" si="82"/>
        <v>0</v>
      </c>
      <c r="L281" s="153">
        <f t="shared" si="82"/>
        <v>32780</v>
      </c>
      <c r="M281" s="153">
        <f t="shared" si="82"/>
        <v>32780</v>
      </c>
      <c r="N281" s="170">
        <f t="shared" si="82"/>
        <v>0</v>
      </c>
      <c r="O281" s="174">
        <f>L281/I281*100</f>
        <v>41.493670886075954</v>
      </c>
    </row>
    <row r="282" spans="1:15" ht="19.5" customHeight="1" x14ac:dyDescent="0.25">
      <c r="A282" s="91"/>
      <c r="B282" s="94"/>
      <c r="C282" s="95"/>
      <c r="D282" s="95"/>
      <c r="E282" s="156" t="s">
        <v>12</v>
      </c>
      <c r="F282" s="157"/>
      <c r="G282" s="157"/>
      <c r="H282" s="157"/>
      <c r="I282" s="157"/>
      <c r="J282" s="157"/>
      <c r="K282" s="157"/>
      <c r="L282" s="157"/>
      <c r="M282" s="157"/>
      <c r="N282" s="171"/>
      <c r="O282" s="174"/>
    </row>
    <row r="283" spans="1:15" ht="18" customHeight="1" x14ac:dyDescent="0.25">
      <c r="A283" s="91">
        <v>3010</v>
      </c>
      <c r="B283" s="94" t="s">
        <v>390</v>
      </c>
      <c r="C283" s="95">
        <v>1</v>
      </c>
      <c r="D283" s="95">
        <v>0</v>
      </c>
      <c r="E283" s="159" t="s">
        <v>392</v>
      </c>
      <c r="F283" s="157">
        <f>SUM(F285:F286)</f>
        <v>0</v>
      </c>
      <c r="G283" s="157">
        <f t="shared" ref="G283:N283" si="83">SUM(G285:G286)</f>
        <v>0</v>
      </c>
      <c r="H283" s="157">
        <f t="shared" si="83"/>
        <v>0</v>
      </c>
      <c r="I283" s="157">
        <f t="shared" si="83"/>
        <v>0</v>
      </c>
      <c r="J283" s="157">
        <f t="shared" si="83"/>
        <v>0</v>
      </c>
      <c r="K283" s="157">
        <f t="shared" si="83"/>
        <v>0</v>
      </c>
      <c r="L283" s="157">
        <f t="shared" si="83"/>
        <v>0</v>
      </c>
      <c r="M283" s="157">
        <f t="shared" si="83"/>
        <v>0</v>
      </c>
      <c r="N283" s="171">
        <f t="shared" si="83"/>
        <v>0</v>
      </c>
      <c r="O283" s="174"/>
    </row>
    <row r="284" spans="1:15" s="158" customFormat="1" ht="16.5" customHeight="1" x14ac:dyDescent="0.25">
      <c r="A284" s="91"/>
      <c r="B284" s="94"/>
      <c r="C284" s="95"/>
      <c r="D284" s="95"/>
      <c r="E284" s="156" t="s">
        <v>225</v>
      </c>
      <c r="F284" s="157"/>
      <c r="G284" s="157"/>
      <c r="H284" s="157"/>
      <c r="I284" s="157"/>
      <c r="J284" s="157"/>
      <c r="K284" s="157"/>
      <c r="L284" s="157"/>
      <c r="M284" s="157"/>
      <c r="N284" s="171"/>
      <c r="O284" s="174"/>
    </row>
    <row r="285" spans="1:15" ht="18.75" customHeight="1" x14ac:dyDescent="0.25">
      <c r="A285" s="91">
        <v>3011</v>
      </c>
      <c r="B285" s="94" t="s">
        <v>390</v>
      </c>
      <c r="C285" s="95">
        <v>1</v>
      </c>
      <c r="D285" s="95">
        <v>1</v>
      </c>
      <c r="E285" s="156" t="s">
        <v>393</v>
      </c>
      <c r="F285" s="157">
        <f>SUM(G285:H285)</f>
        <v>0</v>
      </c>
      <c r="G285" s="157">
        <v>0</v>
      </c>
      <c r="H285" s="157">
        <v>0</v>
      </c>
      <c r="I285" s="157">
        <f>SUM(J285:K285)</f>
        <v>0</v>
      </c>
      <c r="J285" s="157">
        <v>0</v>
      </c>
      <c r="K285" s="157">
        <v>0</v>
      </c>
      <c r="L285" s="157">
        <f>SUM(M285:N285)</f>
        <v>0</v>
      </c>
      <c r="M285" s="157">
        <v>0</v>
      </c>
      <c r="N285" s="171">
        <v>0</v>
      </c>
      <c r="O285" s="174"/>
    </row>
    <row r="286" spans="1:15" ht="17.25" customHeight="1" x14ac:dyDescent="0.25">
      <c r="A286" s="91">
        <v>3012</v>
      </c>
      <c r="B286" s="94" t="s">
        <v>390</v>
      </c>
      <c r="C286" s="95">
        <v>1</v>
      </c>
      <c r="D286" s="95">
        <v>2</v>
      </c>
      <c r="E286" s="156" t="s">
        <v>394</v>
      </c>
      <c r="F286" s="157">
        <f>SUM(G286:H286)</f>
        <v>0</v>
      </c>
      <c r="G286" s="157">
        <v>0</v>
      </c>
      <c r="H286" s="157">
        <v>0</v>
      </c>
      <c r="I286" s="157">
        <f>SUM(J286:K286)</f>
        <v>0</v>
      </c>
      <c r="J286" s="157">
        <v>0</v>
      </c>
      <c r="K286" s="157">
        <v>0</v>
      </c>
      <c r="L286" s="157">
        <f>SUM(M286:N286)</f>
        <v>0</v>
      </c>
      <c r="M286" s="157">
        <v>0</v>
      </c>
      <c r="N286" s="171">
        <v>0</v>
      </c>
      <c r="O286" s="174"/>
    </row>
    <row r="287" spans="1:15" ht="15" customHeight="1" x14ac:dyDescent="0.25">
      <c r="A287" s="91">
        <v>3020</v>
      </c>
      <c r="B287" s="94" t="s">
        <v>390</v>
      </c>
      <c r="C287" s="95">
        <v>2</v>
      </c>
      <c r="D287" s="95">
        <v>0</v>
      </c>
      <c r="E287" s="159" t="s">
        <v>395</v>
      </c>
      <c r="F287" s="157">
        <f>SUM(F289)</f>
        <v>0</v>
      </c>
      <c r="G287" s="157">
        <f t="shared" ref="G287:N287" si="84">SUM(G289)</f>
        <v>0</v>
      </c>
      <c r="H287" s="157">
        <f t="shared" si="84"/>
        <v>0</v>
      </c>
      <c r="I287" s="157">
        <f t="shared" si="84"/>
        <v>0</v>
      </c>
      <c r="J287" s="157">
        <f t="shared" si="84"/>
        <v>0</v>
      </c>
      <c r="K287" s="157">
        <f t="shared" si="84"/>
        <v>0</v>
      </c>
      <c r="L287" s="157">
        <f t="shared" si="84"/>
        <v>0</v>
      </c>
      <c r="M287" s="157">
        <f t="shared" si="84"/>
        <v>0</v>
      </c>
      <c r="N287" s="171">
        <f t="shared" si="84"/>
        <v>0</v>
      </c>
      <c r="O287" s="174"/>
    </row>
    <row r="288" spans="1:15" s="158" customFormat="1" ht="10.5" customHeight="1" x14ac:dyDescent="0.25">
      <c r="A288" s="91"/>
      <c r="B288" s="94"/>
      <c r="C288" s="95"/>
      <c r="D288" s="95"/>
      <c r="E288" s="156" t="s">
        <v>225</v>
      </c>
      <c r="F288" s="157"/>
      <c r="G288" s="157"/>
      <c r="H288" s="157"/>
      <c r="I288" s="157"/>
      <c r="J288" s="157"/>
      <c r="K288" s="157"/>
      <c r="L288" s="157"/>
      <c r="M288" s="157"/>
      <c r="N288" s="171"/>
      <c r="O288" s="174"/>
    </row>
    <row r="289" spans="1:15" ht="15.75" customHeight="1" x14ac:dyDescent="0.25">
      <c r="A289" s="91">
        <v>3021</v>
      </c>
      <c r="B289" s="94" t="s">
        <v>390</v>
      </c>
      <c r="C289" s="95">
        <v>2</v>
      </c>
      <c r="D289" s="95">
        <v>1</v>
      </c>
      <c r="E289" s="156" t="s">
        <v>395</v>
      </c>
      <c r="F289" s="157">
        <f>SUM(G289:H289)</f>
        <v>0</v>
      </c>
      <c r="G289" s="157">
        <v>0</v>
      </c>
      <c r="H289" s="157">
        <v>0</v>
      </c>
      <c r="I289" s="157">
        <f>SUM(J289:K289)</f>
        <v>0</v>
      </c>
      <c r="J289" s="157">
        <v>0</v>
      </c>
      <c r="K289" s="157">
        <v>0</v>
      </c>
      <c r="L289" s="157">
        <f>SUM(M289:N289)</f>
        <v>0</v>
      </c>
      <c r="M289" s="157">
        <v>0</v>
      </c>
      <c r="N289" s="171">
        <v>0</v>
      </c>
      <c r="O289" s="174"/>
    </row>
    <row r="290" spans="1:15" ht="14.25" customHeight="1" x14ac:dyDescent="0.25">
      <c r="A290" s="91">
        <v>3030</v>
      </c>
      <c r="B290" s="94" t="s">
        <v>390</v>
      </c>
      <c r="C290" s="95">
        <v>3</v>
      </c>
      <c r="D290" s="95">
        <v>0</v>
      </c>
      <c r="E290" s="159" t="s">
        <v>396</v>
      </c>
      <c r="F290" s="157">
        <f>SUM(F292)</f>
        <v>0</v>
      </c>
      <c r="G290" s="157">
        <f t="shared" ref="G290:N290" si="85">SUM(G292)</f>
        <v>0</v>
      </c>
      <c r="H290" s="157">
        <f t="shared" si="85"/>
        <v>0</v>
      </c>
      <c r="I290" s="157">
        <f t="shared" si="85"/>
        <v>0</v>
      </c>
      <c r="J290" s="157">
        <f t="shared" si="85"/>
        <v>0</v>
      </c>
      <c r="K290" s="157">
        <f t="shared" si="85"/>
        <v>0</v>
      </c>
      <c r="L290" s="157">
        <f t="shared" si="85"/>
        <v>0</v>
      </c>
      <c r="M290" s="157">
        <f t="shared" si="85"/>
        <v>0</v>
      </c>
      <c r="N290" s="171">
        <f t="shared" si="85"/>
        <v>0</v>
      </c>
      <c r="O290" s="174"/>
    </row>
    <row r="291" spans="1:15" s="158" customFormat="1" x14ac:dyDescent="0.25">
      <c r="A291" s="91"/>
      <c r="B291" s="94"/>
      <c r="C291" s="95"/>
      <c r="D291" s="95"/>
      <c r="E291" s="156" t="s">
        <v>225</v>
      </c>
      <c r="F291" s="157"/>
      <c r="G291" s="157"/>
      <c r="H291" s="157"/>
      <c r="I291" s="157"/>
      <c r="J291" s="157"/>
      <c r="K291" s="157"/>
      <c r="L291" s="157"/>
      <c r="M291" s="157"/>
      <c r="N291" s="171"/>
      <c r="O291" s="174"/>
    </row>
    <row r="292" spans="1:15" s="158" customFormat="1" ht="25.5" x14ac:dyDescent="0.25">
      <c r="A292" s="91">
        <v>3031</v>
      </c>
      <c r="B292" s="94" t="s">
        <v>390</v>
      </c>
      <c r="C292" s="95">
        <v>3</v>
      </c>
      <c r="D292" s="95" t="s">
        <v>223</v>
      </c>
      <c r="E292" s="156" t="s">
        <v>396</v>
      </c>
      <c r="F292" s="157">
        <f>SUM(G292:H292)</f>
        <v>0</v>
      </c>
      <c r="G292" s="157">
        <v>0</v>
      </c>
      <c r="H292" s="157">
        <v>0</v>
      </c>
      <c r="I292" s="157">
        <f>SUM(J292:K292)</f>
        <v>0</v>
      </c>
      <c r="J292" s="157">
        <v>0</v>
      </c>
      <c r="K292" s="157">
        <v>0</v>
      </c>
      <c r="L292" s="157">
        <f>SUM(M292:N292)</f>
        <v>0</v>
      </c>
      <c r="M292" s="157">
        <v>0</v>
      </c>
      <c r="N292" s="171">
        <v>0</v>
      </c>
      <c r="O292" s="174"/>
    </row>
    <row r="293" spans="1:15" ht="18" customHeight="1" x14ac:dyDescent="0.25">
      <c r="A293" s="91">
        <v>3040</v>
      </c>
      <c r="B293" s="94" t="s">
        <v>390</v>
      </c>
      <c r="C293" s="95">
        <v>4</v>
      </c>
      <c r="D293" s="95">
        <v>0</v>
      </c>
      <c r="E293" s="159" t="s">
        <v>397</v>
      </c>
      <c r="F293" s="157">
        <f>SUM(F295)</f>
        <v>0</v>
      </c>
      <c r="G293" s="157">
        <f t="shared" ref="G293:N293" si="86">SUM(G295)</f>
        <v>0</v>
      </c>
      <c r="H293" s="157">
        <f t="shared" si="86"/>
        <v>0</v>
      </c>
      <c r="I293" s="157">
        <f t="shared" si="86"/>
        <v>0</v>
      </c>
      <c r="J293" s="157">
        <f t="shared" si="86"/>
        <v>0</v>
      </c>
      <c r="K293" s="157">
        <f t="shared" si="86"/>
        <v>0</v>
      </c>
      <c r="L293" s="157">
        <f t="shared" si="86"/>
        <v>0</v>
      </c>
      <c r="M293" s="157">
        <f t="shared" si="86"/>
        <v>0</v>
      </c>
      <c r="N293" s="171">
        <f t="shared" si="86"/>
        <v>0</v>
      </c>
      <c r="O293" s="174"/>
    </row>
    <row r="294" spans="1:15" s="158" customFormat="1" ht="10.5" customHeight="1" x14ac:dyDescent="0.25">
      <c r="A294" s="91"/>
      <c r="B294" s="94"/>
      <c r="C294" s="95"/>
      <c r="D294" s="95"/>
      <c r="E294" s="156" t="s">
        <v>225</v>
      </c>
      <c r="F294" s="157"/>
      <c r="G294" s="157"/>
      <c r="H294" s="157"/>
      <c r="I294" s="157"/>
      <c r="J294" s="157"/>
      <c r="K294" s="157"/>
      <c r="L294" s="157"/>
      <c r="M294" s="157"/>
      <c r="N294" s="171"/>
      <c r="O294" s="174"/>
    </row>
    <row r="295" spans="1:15" ht="16.5" customHeight="1" x14ac:dyDescent="0.25">
      <c r="A295" s="91">
        <v>3041</v>
      </c>
      <c r="B295" s="94" t="s">
        <v>390</v>
      </c>
      <c r="C295" s="95">
        <v>4</v>
      </c>
      <c r="D295" s="95">
        <v>1</v>
      </c>
      <c r="E295" s="156" t="s">
        <v>397</v>
      </c>
      <c r="F295" s="157">
        <f>SUM(G295:H295)</f>
        <v>0</v>
      </c>
      <c r="G295" s="157">
        <v>0</v>
      </c>
      <c r="H295" s="157">
        <v>0</v>
      </c>
      <c r="I295" s="157">
        <f>SUM(J295:K295)</f>
        <v>0</v>
      </c>
      <c r="J295" s="157">
        <v>0</v>
      </c>
      <c r="K295" s="157">
        <v>0</v>
      </c>
      <c r="L295" s="157">
        <f>SUM(M295:N295)</f>
        <v>0</v>
      </c>
      <c r="M295" s="157">
        <v>0</v>
      </c>
      <c r="N295" s="171">
        <v>0</v>
      </c>
      <c r="O295" s="174"/>
    </row>
    <row r="296" spans="1:15" ht="12" customHeight="1" x14ac:dyDescent="0.25">
      <c r="A296" s="91">
        <v>3050</v>
      </c>
      <c r="B296" s="94" t="s">
        <v>390</v>
      </c>
      <c r="C296" s="95">
        <v>5</v>
      </c>
      <c r="D296" s="95">
        <v>0</v>
      </c>
      <c r="E296" s="159" t="s">
        <v>398</v>
      </c>
      <c r="F296" s="157">
        <f>SUM(F298)</f>
        <v>0</v>
      </c>
      <c r="G296" s="157">
        <f t="shared" ref="G296:N296" si="87">SUM(G298)</f>
        <v>0</v>
      </c>
      <c r="H296" s="157">
        <f t="shared" si="87"/>
        <v>0</v>
      </c>
      <c r="I296" s="157">
        <f t="shared" si="87"/>
        <v>0</v>
      </c>
      <c r="J296" s="157">
        <f t="shared" si="87"/>
        <v>0</v>
      </c>
      <c r="K296" s="157">
        <f t="shared" si="87"/>
        <v>0</v>
      </c>
      <c r="L296" s="157">
        <f t="shared" si="87"/>
        <v>0</v>
      </c>
      <c r="M296" s="157">
        <f t="shared" si="87"/>
        <v>0</v>
      </c>
      <c r="N296" s="171">
        <f t="shared" si="87"/>
        <v>0</v>
      </c>
      <c r="O296" s="174"/>
    </row>
    <row r="297" spans="1:15" s="158" customFormat="1" ht="10.5" customHeight="1" x14ac:dyDescent="0.25">
      <c r="A297" s="91"/>
      <c r="B297" s="94"/>
      <c r="C297" s="95"/>
      <c r="D297" s="95"/>
      <c r="E297" s="156" t="s">
        <v>225</v>
      </c>
      <c r="F297" s="157"/>
      <c r="G297" s="157"/>
      <c r="H297" s="157"/>
      <c r="I297" s="157"/>
      <c r="J297" s="157"/>
      <c r="K297" s="157"/>
      <c r="L297" s="157"/>
      <c r="M297" s="157"/>
      <c r="N297" s="171"/>
      <c r="O297" s="174"/>
    </row>
    <row r="298" spans="1:15" ht="15.75" customHeight="1" x14ac:dyDescent="0.25">
      <c r="A298" s="91">
        <v>3051</v>
      </c>
      <c r="B298" s="94" t="s">
        <v>390</v>
      </c>
      <c r="C298" s="95">
        <v>5</v>
      </c>
      <c r="D298" s="95">
        <v>1</v>
      </c>
      <c r="E298" s="156" t="s">
        <v>398</v>
      </c>
      <c r="F298" s="157">
        <f>SUM(G298:H298)</f>
        <v>0</v>
      </c>
      <c r="G298" s="157">
        <v>0</v>
      </c>
      <c r="H298" s="157">
        <v>0</v>
      </c>
      <c r="I298" s="157">
        <f>SUM(J298:K298)</f>
        <v>0</v>
      </c>
      <c r="J298" s="157">
        <v>0</v>
      </c>
      <c r="K298" s="157">
        <v>0</v>
      </c>
      <c r="L298" s="157">
        <f>SUM(M298:N298)</f>
        <v>0</v>
      </c>
      <c r="M298" s="157">
        <v>0</v>
      </c>
      <c r="N298" s="171">
        <v>0</v>
      </c>
      <c r="O298" s="174"/>
    </row>
    <row r="299" spans="1:15" ht="16.5" customHeight="1" x14ac:dyDescent="0.25">
      <c r="A299" s="91">
        <v>3060</v>
      </c>
      <c r="B299" s="94" t="s">
        <v>390</v>
      </c>
      <c r="C299" s="95">
        <v>6</v>
      </c>
      <c r="D299" s="95">
        <v>0</v>
      </c>
      <c r="E299" s="159" t="s">
        <v>399</v>
      </c>
      <c r="F299" s="157">
        <f>SUM(F301)</f>
        <v>0</v>
      </c>
      <c r="G299" s="157">
        <f t="shared" ref="G299:N299" si="88">SUM(G301)</f>
        <v>0</v>
      </c>
      <c r="H299" s="157">
        <f t="shared" si="88"/>
        <v>0</v>
      </c>
      <c r="I299" s="157">
        <f t="shared" si="88"/>
        <v>0</v>
      </c>
      <c r="J299" s="157">
        <f t="shared" si="88"/>
        <v>0</v>
      </c>
      <c r="K299" s="157">
        <f t="shared" si="88"/>
        <v>0</v>
      </c>
      <c r="L299" s="157">
        <f t="shared" si="88"/>
        <v>0</v>
      </c>
      <c r="M299" s="157">
        <f t="shared" si="88"/>
        <v>0</v>
      </c>
      <c r="N299" s="171">
        <f t="shared" si="88"/>
        <v>0</v>
      </c>
      <c r="O299" s="174"/>
    </row>
    <row r="300" spans="1:15" s="158" customFormat="1" ht="10.5" customHeight="1" x14ac:dyDescent="0.25">
      <c r="A300" s="91"/>
      <c r="B300" s="94"/>
      <c r="C300" s="95"/>
      <c r="D300" s="95"/>
      <c r="E300" s="156" t="s">
        <v>225</v>
      </c>
      <c r="F300" s="157"/>
      <c r="G300" s="157"/>
      <c r="H300" s="157"/>
      <c r="I300" s="157"/>
      <c r="J300" s="157"/>
      <c r="K300" s="157"/>
      <c r="L300" s="157"/>
      <c r="M300" s="157"/>
      <c r="N300" s="171"/>
      <c r="O300" s="174"/>
    </row>
    <row r="301" spans="1:15" ht="15.75" customHeight="1" x14ac:dyDescent="0.25">
      <c r="A301" s="91">
        <v>3061</v>
      </c>
      <c r="B301" s="94" t="s">
        <v>390</v>
      </c>
      <c r="C301" s="95">
        <v>6</v>
      </c>
      <c r="D301" s="95">
        <v>1</v>
      </c>
      <c r="E301" s="156" t="s">
        <v>399</v>
      </c>
      <c r="F301" s="157">
        <f>SUM(G301:H301)</f>
        <v>0</v>
      </c>
      <c r="G301" s="157">
        <v>0</v>
      </c>
      <c r="H301" s="157">
        <v>0</v>
      </c>
      <c r="I301" s="157">
        <f>SUM(J301:K301)</f>
        <v>0</v>
      </c>
      <c r="J301" s="157">
        <v>0</v>
      </c>
      <c r="K301" s="157">
        <v>0</v>
      </c>
      <c r="L301" s="157">
        <f>SUM(M301:N301)</f>
        <v>0</v>
      </c>
      <c r="M301" s="157">
        <v>0</v>
      </c>
      <c r="N301" s="171">
        <v>0</v>
      </c>
      <c r="O301" s="174"/>
    </row>
    <row r="302" spans="1:15" ht="37.5" customHeight="1" x14ac:dyDescent="0.25">
      <c r="A302" s="91">
        <v>3070</v>
      </c>
      <c r="B302" s="94" t="s">
        <v>390</v>
      </c>
      <c r="C302" s="95">
        <v>7</v>
      </c>
      <c r="D302" s="95">
        <v>0</v>
      </c>
      <c r="E302" s="159" t="s">
        <v>400</v>
      </c>
      <c r="F302" s="157">
        <f>SUM(F304)</f>
        <v>79000</v>
      </c>
      <c r="G302" s="157">
        <f t="shared" ref="G302:N302" si="89">SUM(G304)</f>
        <v>79000</v>
      </c>
      <c r="H302" s="157">
        <f t="shared" si="89"/>
        <v>0</v>
      </c>
      <c r="I302" s="157">
        <f t="shared" si="89"/>
        <v>79000</v>
      </c>
      <c r="J302" s="157">
        <f t="shared" si="89"/>
        <v>79000</v>
      </c>
      <c r="K302" s="157">
        <f t="shared" si="89"/>
        <v>0</v>
      </c>
      <c r="L302" s="157">
        <f t="shared" si="89"/>
        <v>32780</v>
      </c>
      <c r="M302" s="157">
        <f t="shared" si="89"/>
        <v>32780</v>
      </c>
      <c r="N302" s="171">
        <f t="shared" si="89"/>
        <v>0</v>
      </c>
      <c r="O302" s="174">
        <f>L302/I302*100</f>
        <v>41.493670886075954</v>
      </c>
    </row>
    <row r="303" spans="1:15" s="158" customFormat="1" ht="10.5" customHeight="1" x14ac:dyDescent="0.25">
      <c r="A303" s="91"/>
      <c r="B303" s="94"/>
      <c r="C303" s="95"/>
      <c r="D303" s="95"/>
      <c r="E303" s="156" t="s">
        <v>225</v>
      </c>
      <c r="F303" s="157"/>
      <c r="G303" s="157"/>
      <c r="H303" s="157"/>
      <c r="I303" s="157"/>
      <c r="J303" s="157"/>
      <c r="K303" s="157"/>
      <c r="L303" s="157"/>
      <c r="M303" s="157"/>
      <c r="N303" s="171"/>
      <c r="O303" s="174"/>
    </row>
    <row r="304" spans="1:15" ht="47.25" customHeight="1" x14ac:dyDescent="0.25">
      <c r="A304" s="91">
        <v>3071</v>
      </c>
      <c r="B304" s="94" t="s">
        <v>390</v>
      </c>
      <c r="C304" s="95">
        <v>7</v>
      </c>
      <c r="D304" s="95">
        <v>1</v>
      </c>
      <c r="E304" s="156" t="s">
        <v>400</v>
      </c>
      <c r="F304" s="157">
        <f>SUM(G304:H304)</f>
        <v>79000</v>
      </c>
      <c r="G304" s="157">
        <v>79000</v>
      </c>
      <c r="H304" s="157">
        <v>0</v>
      </c>
      <c r="I304" s="157">
        <f>SUM(J304:K304)</f>
        <v>79000</v>
      </c>
      <c r="J304" s="157">
        <v>79000</v>
      </c>
      <c r="K304" s="157">
        <v>0</v>
      </c>
      <c r="L304" s="157">
        <f>SUM(M304:N304)</f>
        <v>32780</v>
      </c>
      <c r="M304" s="157">
        <v>32780</v>
      </c>
      <c r="N304" s="171">
        <v>0</v>
      </c>
      <c r="O304" s="174">
        <f>L304/I304*100</f>
        <v>41.493670886075954</v>
      </c>
    </row>
    <row r="305" spans="1:15" ht="53.25" customHeight="1" x14ac:dyDescent="0.25">
      <c r="A305" s="91">
        <v>3080</v>
      </c>
      <c r="B305" s="94" t="s">
        <v>390</v>
      </c>
      <c r="C305" s="95">
        <v>8</v>
      </c>
      <c r="D305" s="95">
        <v>0</v>
      </c>
      <c r="E305" s="159" t="s">
        <v>401</v>
      </c>
      <c r="F305" s="157">
        <f>SUM(F307)</f>
        <v>0</v>
      </c>
      <c r="G305" s="157">
        <f t="shared" ref="G305:N305" si="90">SUM(G307)</f>
        <v>0</v>
      </c>
      <c r="H305" s="157">
        <f t="shared" si="90"/>
        <v>0</v>
      </c>
      <c r="I305" s="157">
        <f t="shared" si="90"/>
        <v>0</v>
      </c>
      <c r="J305" s="157">
        <f t="shared" si="90"/>
        <v>0</v>
      </c>
      <c r="K305" s="157">
        <f t="shared" si="90"/>
        <v>0</v>
      </c>
      <c r="L305" s="157">
        <f t="shared" si="90"/>
        <v>0</v>
      </c>
      <c r="M305" s="157">
        <f t="shared" si="90"/>
        <v>0</v>
      </c>
      <c r="N305" s="171">
        <f t="shared" si="90"/>
        <v>0</v>
      </c>
      <c r="O305" s="174"/>
    </row>
    <row r="306" spans="1:15" s="158" customFormat="1" ht="21.75" customHeight="1" x14ac:dyDescent="0.25">
      <c r="A306" s="91"/>
      <c r="B306" s="94"/>
      <c r="C306" s="95"/>
      <c r="D306" s="95"/>
      <c r="E306" s="156" t="s">
        <v>225</v>
      </c>
      <c r="F306" s="157"/>
      <c r="G306" s="157"/>
      <c r="H306" s="157"/>
      <c r="I306" s="157"/>
      <c r="J306" s="157"/>
      <c r="K306" s="157"/>
      <c r="L306" s="157"/>
      <c r="M306" s="157"/>
      <c r="N306" s="171"/>
      <c r="O306" s="174"/>
    </row>
    <row r="307" spans="1:15" ht="48" customHeight="1" x14ac:dyDescent="0.25">
      <c r="A307" s="91">
        <v>3081</v>
      </c>
      <c r="B307" s="94" t="s">
        <v>390</v>
      </c>
      <c r="C307" s="95">
        <v>8</v>
      </c>
      <c r="D307" s="95">
        <v>1</v>
      </c>
      <c r="E307" s="156" t="s">
        <v>401</v>
      </c>
      <c r="F307" s="157">
        <f>SUM(G307:H307)</f>
        <v>0</v>
      </c>
      <c r="G307" s="157">
        <v>0</v>
      </c>
      <c r="H307" s="157">
        <v>0</v>
      </c>
      <c r="I307" s="157">
        <f>SUM(J307:K307)</f>
        <v>0</v>
      </c>
      <c r="J307" s="157">
        <v>0</v>
      </c>
      <c r="K307" s="157">
        <v>0</v>
      </c>
      <c r="L307" s="157">
        <f>SUM(M307:N307)</f>
        <v>0</v>
      </c>
      <c r="M307" s="157">
        <v>0</v>
      </c>
      <c r="N307" s="171">
        <v>0</v>
      </c>
      <c r="O307" s="174"/>
    </row>
    <row r="308" spans="1:15" s="158" customFormat="1" ht="10.5" customHeight="1" x14ac:dyDescent="0.25">
      <c r="A308" s="91"/>
      <c r="B308" s="94"/>
      <c r="C308" s="95"/>
      <c r="D308" s="95"/>
      <c r="E308" s="156" t="s">
        <v>225</v>
      </c>
      <c r="F308" s="157"/>
      <c r="G308" s="157"/>
      <c r="H308" s="157"/>
      <c r="I308" s="157"/>
      <c r="J308" s="157"/>
      <c r="K308" s="157"/>
      <c r="L308" s="157"/>
      <c r="M308" s="157"/>
      <c r="N308" s="171"/>
      <c r="O308" s="174"/>
    </row>
    <row r="309" spans="1:15" ht="25.5" customHeight="1" x14ac:dyDescent="0.25">
      <c r="A309" s="91">
        <v>3090</v>
      </c>
      <c r="B309" s="94" t="s">
        <v>390</v>
      </c>
      <c r="C309" s="95">
        <v>9</v>
      </c>
      <c r="D309" s="95">
        <v>0</v>
      </c>
      <c r="E309" s="159" t="s">
        <v>402</v>
      </c>
      <c r="F309" s="157">
        <f>SUM(F311:F312)</f>
        <v>0</v>
      </c>
      <c r="G309" s="157">
        <f t="shared" ref="G309:N309" si="91">SUM(G311:G312)</f>
        <v>0</v>
      </c>
      <c r="H309" s="157">
        <f t="shared" si="91"/>
        <v>0</v>
      </c>
      <c r="I309" s="157">
        <f t="shared" si="91"/>
        <v>0</v>
      </c>
      <c r="J309" s="157">
        <f t="shared" si="91"/>
        <v>0</v>
      </c>
      <c r="K309" s="157">
        <f t="shared" si="91"/>
        <v>0</v>
      </c>
      <c r="L309" s="157">
        <f t="shared" si="91"/>
        <v>0</v>
      </c>
      <c r="M309" s="157">
        <f t="shared" si="91"/>
        <v>0</v>
      </c>
      <c r="N309" s="171">
        <f t="shared" si="91"/>
        <v>0</v>
      </c>
      <c r="O309" s="174"/>
    </row>
    <row r="310" spans="1:15" s="158" customFormat="1" ht="20.25" customHeight="1" x14ac:dyDescent="0.25">
      <c r="A310" s="91"/>
      <c r="B310" s="94"/>
      <c r="C310" s="95"/>
      <c r="D310" s="95"/>
      <c r="E310" s="156" t="s">
        <v>225</v>
      </c>
      <c r="F310" s="157"/>
      <c r="G310" s="157"/>
      <c r="H310" s="157"/>
      <c r="I310" s="157"/>
      <c r="J310" s="157"/>
      <c r="K310" s="157"/>
      <c r="L310" s="157"/>
      <c r="M310" s="157"/>
      <c r="N310" s="171"/>
      <c r="O310" s="174"/>
    </row>
    <row r="311" spans="1:15" ht="41.25" customHeight="1" x14ac:dyDescent="0.25">
      <c r="A311" s="91">
        <v>3091</v>
      </c>
      <c r="B311" s="94" t="s">
        <v>390</v>
      </c>
      <c r="C311" s="95">
        <v>9</v>
      </c>
      <c r="D311" s="95">
        <v>1</v>
      </c>
      <c r="E311" s="156" t="s">
        <v>402</v>
      </c>
      <c r="F311" s="157">
        <f>SUM(G311:H311)</f>
        <v>0</v>
      </c>
      <c r="G311" s="157">
        <v>0</v>
      </c>
      <c r="H311" s="157">
        <v>0</v>
      </c>
      <c r="I311" s="157">
        <f>SUM(J311:K311)</f>
        <v>0</v>
      </c>
      <c r="J311" s="157">
        <v>0</v>
      </c>
      <c r="K311" s="157">
        <v>0</v>
      </c>
      <c r="L311" s="157">
        <f>SUM(M311:N311)</f>
        <v>0</v>
      </c>
      <c r="M311" s="157">
        <v>0</v>
      </c>
      <c r="N311" s="171">
        <v>0</v>
      </c>
      <c r="O311" s="174"/>
    </row>
    <row r="312" spans="1:15" ht="66.75" customHeight="1" x14ac:dyDescent="0.25">
      <c r="A312" s="91">
        <v>3092</v>
      </c>
      <c r="B312" s="94" t="s">
        <v>390</v>
      </c>
      <c r="C312" s="95">
        <v>9</v>
      </c>
      <c r="D312" s="95">
        <v>2</v>
      </c>
      <c r="E312" s="156" t="s">
        <v>403</v>
      </c>
      <c r="F312" s="157">
        <f>SUM(G312:H312)</f>
        <v>0</v>
      </c>
      <c r="G312" s="157">
        <v>0</v>
      </c>
      <c r="H312" s="157">
        <v>0</v>
      </c>
      <c r="I312" s="157">
        <f>SUM(J312:K312)</f>
        <v>0</v>
      </c>
      <c r="J312" s="157">
        <v>0</v>
      </c>
      <c r="K312" s="157">
        <v>0</v>
      </c>
      <c r="L312" s="157">
        <f>SUM(M312:N312)</f>
        <v>0</v>
      </c>
      <c r="M312" s="157">
        <v>0</v>
      </c>
      <c r="N312" s="171">
        <v>0</v>
      </c>
      <c r="O312" s="174"/>
    </row>
    <row r="313" spans="1:15" s="160" customFormat="1" ht="45" customHeight="1" x14ac:dyDescent="0.25">
      <c r="A313" s="96">
        <v>3100</v>
      </c>
      <c r="B313" s="92" t="s">
        <v>404</v>
      </c>
      <c r="C313" s="93">
        <v>0</v>
      </c>
      <c r="D313" s="93">
        <v>0</v>
      </c>
      <c r="E313" s="163" t="s">
        <v>405</v>
      </c>
      <c r="F313" s="153">
        <f>SUM(F315)</f>
        <v>1015547.26</v>
      </c>
      <c r="G313" s="153">
        <f t="shared" ref="G313:N313" si="92">SUM(G315)</f>
        <v>1015547.26</v>
      </c>
      <c r="H313" s="153">
        <f t="shared" si="92"/>
        <v>0</v>
      </c>
      <c r="I313" s="153">
        <f t="shared" si="92"/>
        <v>7805.7600000000093</v>
      </c>
      <c r="J313" s="153">
        <f t="shared" si="92"/>
        <v>1002805.76</v>
      </c>
      <c r="K313" s="153">
        <f t="shared" si="92"/>
        <v>0</v>
      </c>
      <c r="L313" s="153">
        <f t="shared" si="92"/>
        <v>0</v>
      </c>
      <c r="M313" s="153">
        <f t="shared" si="92"/>
        <v>855500</v>
      </c>
      <c r="N313" s="170">
        <f t="shared" si="92"/>
        <v>0</v>
      </c>
      <c r="O313" s="174">
        <f>L313/I313*100</f>
        <v>0</v>
      </c>
    </row>
    <row r="314" spans="1:15" ht="15" customHeight="1" x14ac:dyDescent="0.25">
      <c r="A314" s="91"/>
      <c r="B314" s="94"/>
      <c r="C314" s="95"/>
      <c r="D314" s="95"/>
      <c r="E314" s="156" t="s">
        <v>12</v>
      </c>
      <c r="F314" s="157"/>
      <c r="G314" s="157"/>
      <c r="H314" s="157"/>
      <c r="I314" s="157"/>
      <c r="J314" s="157"/>
      <c r="K314" s="157"/>
      <c r="L314" s="157"/>
      <c r="M314" s="157"/>
      <c r="N314" s="171"/>
      <c r="O314" s="174"/>
    </row>
    <row r="315" spans="1:15" ht="38.25" x14ac:dyDescent="0.25">
      <c r="A315" s="91">
        <v>3110</v>
      </c>
      <c r="B315" s="94" t="s">
        <v>404</v>
      </c>
      <c r="C315" s="95">
        <v>1</v>
      </c>
      <c r="D315" s="95">
        <v>0</v>
      </c>
      <c r="E315" s="161" t="s">
        <v>406</v>
      </c>
      <c r="F315" s="157">
        <f>SUM(F317)</f>
        <v>1015547.26</v>
      </c>
      <c r="G315" s="157">
        <f t="shared" ref="G315:N315" si="93">SUM(G317)</f>
        <v>1015547.26</v>
      </c>
      <c r="H315" s="157">
        <f t="shared" si="93"/>
        <v>0</v>
      </c>
      <c r="I315" s="157">
        <f t="shared" si="93"/>
        <v>7805.7600000000093</v>
      </c>
      <c r="J315" s="157">
        <f t="shared" si="93"/>
        <v>1002805.76</v>
      </c>
      <c r="K315" s="157">
        <f t="shared" si="93"/>
        <v>0</v>
      </c>
      <c r="L315" s="157">
        <f t="shared" si="93"/>
        <v>0</v>
      </c>
      <c r="M315" s="157">
        <f t="shared" si="93"/>
        <v>855500</v>
      </c>
      <c r="N315" s="171">
        <f t="shared" si="93"/>
        <v>0</v>
      </c>
      <c r="O315" s="174">
        <f>L315/I315*100</f>
        <v>0</v>
      </c>
    </row>
    <row r="316" spans="1:15" s="158" customFormat="1" ht="10.5" customHeight="1" x14ac:dyDescent="0.25">
      <c r="A316" s="91"/>
      <c r="B316" s="94"/>
      <c r="C316" s="95"/>
      <c r="D316" s="95"/>
      <c r="E316" s="156" t="s">
        <v>225</v>
      </c>
      <c r="F316" s="157"/>
      <c r="G316" s="157"/>
      <c r="H316" s="157"/>
      <c r="I316" s="157"/>
      <c r="J316" s="157"/>
      <c r="K316" s="157"/>
      <c r="L316" s="157"/>
      <c r="M316" s="157"/>
      <c r="N316" s="171"/>
      <c r="O316" s="174"/>
    </row>
    <row r="317" spans="1:15" ht="26.25" thickBot="1" x14ac:dyDescent="0.3">
      <c r="A317" s="97">
        <v>3112</v>
      </c>
      <c r="B317" s="98" t="s">
        <v>404</v>
      </c>
      <c r="C317" s="99">
        <v>1</v>
      </c>
      <c r="D317" s="99">
        <v>2</v>
      </c>
      <c r="E317" s="164" t="s">
        <v>407</v>
      </c>
      <c r="F317" s="165">
        <f>SUM(G317:H317)-[1]Ekamutner!F117</f>
        <v>1015547.26</v>
      </c>
      <c r="G317" s="165">
        <v>1015547.26</v>
      </c>
      <c r="H317" s="165">
        <v>0</v>
      </c>
      <c r="I317" s="165">
        <f>SUM(J317:K317)-[1]Ekamutner!I117</f>
        <v>7805.7600000000093</v>
      </c>
      <c r="J317" s="165">
        <v>1002805.76</v>
      </c>
      <c r="K317" s="165">
        <v>0</v>
      </c>
      <c r="L317" s="165">
        <f>SUM(M317:N317)-[1]Ekamutner!L117</f>
        <v>0</v>
      </c>
      <c r="M317" s="165">
        <v>855500</v>
      </c>
      <c r="N317" s="172">
        <v>0</v>
      </c>
      <c r="O317" s="174">
        <f>L317/I317*100</f>
        <v>0</v>
      </c>
    </row>
    <row r="321" spans="2:14" ht="20.25" x14ac:dyDescent="0.25">
      <c r="B321" s="240" t="s">
        <v>709</v>
      </c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</row>
  </sheetData>
  <protectedRanges>
    <protectedRange sqref="J50:K50 M50:N50" name="Range27"/>
    <protectedRange sqref="F310:N310 M311:N312 J311:K312 G311:H312 F314:N314 M316:N317 J316:K317 G316:H317" name="Range24"/>
    <protectedRange sqref="F291:N291 G292:H292 J292:K292 M292:N292 F294:N294 G295:H295 J295:K295 M295:N295 M297:N298 J297:K298 L297 G297:I297 G298:H298" name="Range22"/>
    <protectedRange sqref="G262:H263 J262:K263 M262:N263 G266:H267 J266:K267 M266:N267 F269:N269 F265:N265 G270:H271 J270:K271 M270:N271 F273:N273 G274:H274 J274:K274 M274:N274" name="Range20"/>
    <protectedRange sqref="F240:N240 M241:N243 J241:K243 G241:H243 F245:N245 M246:N246 J246:K246 G246:H246 F248:N248 M249:N249 J249:K249 G249:H249" name="Range18"/>
    <protectedRange sqref="F217:N217 M218:N219 J218:K219 G218:H219 F221:N221 F223:N223 G224:H224 J224:K224 M224:N224" name="Range16"/>
    <protectedRange sqref="F192:N192 M194:N197 J194:K197 G194:H197 F199:N199 M200:N203 J200:K203 G200:H203" name="Range14"/>
    <protectedRange sqref="F166:N166 M167:N167 J167:K167 G167:H167 F169:N169 M170:N170 J170:K170 G170:H170 F172:N172 F174:N174 G175:H175 J175:K175 M175:N175 F177:N177 G178:H178 J178:K178 M178:N178 G180:N180" name="Range12"/>
    <protectedRange sqref="G142:H147 J142:K147 M142:N147 F149:N149 G150:H150 J150:K150 M150:N150 F152:N152" name="Range10"/>
    <protectedRange sqref="F119:N119 M120:N122 J120:K122 G120:H122 F124:N124 M125:N129 J125:K129 G125:H129" name="Range8"/>
    <protectedRange sqref="F84:N84 G85:H85 J85:K85 M85:N85 F87:N87 G88:H88 J88:K88 M88:N88 F90:N90 G91:H91 J91:K91 M91:N91 F96:N96 G97:H97 J97:K97 M97:N97 F99:N99 F101:N101 G102:H102 J102:K102 M102:N102 G93:H94 J93:K94 M93:N94" name="Range6"/>
    <protectedRange sqref="G51:H51 M51:N51 J51:K51 M62:N62 F64:N64 G65 F53:N53 F55:N55 G56:H56 J56:K56 M56:N56 F58:N58 G59:H59 J59:K59 M59:N59 G61:N61 G62:H62 J62:K62" name="Range4"/>
    <protectedRange sqref="F19:N19 F21:N21 M22:N24 J22:K24 G22:H24 F26:N26 M27:N28 J27:K28 G27:H28 F30:N30 G31:H33 J31:K33 M31:N33" name="Range2"/>
    <protectedRange sqref="F35:N35 M36:N36 J36:K36 G36:H36 F38:N38 M39:N39 J39:K39 G39:H39 F41:N41 M42:N42 J42:K42 G42:H42 F44:N44 M45:N45 J45:K45 G45:H45 F47:N47 F49:N49 G50:H51" name="Range3"/>
    <protectedRange sqref="G65:H65 J65:K65 M65:N65 F67:N67 G68:H68 J68:K68 M68:N68 F70:N70 F72:N72 M73:N75 J73:K75 G73:H75 F77:N77 M78:N78 J78:K78 G78:H78 F80:N80 M81:N82 J81:K82 G81:H82 F84:N84" name="Range5"/>
    <protectedRange sqref="G103:H103 J103:K103 M103:N103 G105:N105 M106:N109 J106:K109 G106:H109 G111:H117 J111:K117 M111:N117" name="Range7"/>
    <protectedRange sqref="F131:N131 M132:N132 J132:K132 G132:H132 F134:N134 M135:N138 J135:K138 G135:H138 F140:N140 M141:N141 J141:K141 G141:H141" name="Range9"/>
    <protectedRange sqref="F154:N154 M155:N155 J155:K155 G155:H155 F157:N157 M158:N158 J158:K158 G158:H158 F160:N160 M161:N161 J161:K161 G161:H161 F163:N163 M164:N164 J164:K164 G164:H164" name="Range11"/>
    <protectedRange sqref="F180:N180 M181:N181 J181:K181 G181:H181 F183:N183 M184:N184 J184:K184 G184:H184 F186:N186 G187:H187 J187:K187 M187:N187 F189:N189 M190:N190 J190:K190 G190:H190" name="Range13"/>
    <protectedRange sqref="F205:N205 N206:N209 M205:M209 J206:K209 G206:H209 F211:N211 M212:N212 J212:K212 G212:H212 F214:N214 M215:N215 J215:K215 G215:H215" name="Range15"/>
    <protectedRange sqref="G226:H233 J226:K233 M226:N233 F235:N235 G236:H238 J236:K238 M236:N238" name="Range17"/>
    <protectedRange sqref="F251:N251 F253:N253 G254:H255 J254:K255 M254:N255 F257:N257 G258:H259 J258:K259 M258:N259 F261:N261" name="Range19"/>
    <protectedRange sqref="F276:N276 G277:H277 J277:K277 M277:N277 F279:N279 G280:H280 J280:K280 M280:N280 F282:N282 F284:N284 M285:N286 J285:K286 G285:H286 F288:N288 M289:N289 J289:K289 G289:H289 F291:N291" name="Range21"/>
    <protectedRange sqref="F300:N300 M301:N301 J301:K301 G301:H301 F303:N303 M304:N304 J304:K304 G304:H304 F306:N306 M307:N307 J307:K307 G307:H307 F308:N308" name="Range23"/>
    <protectedRange sqref="G9" name="Range25_1"/>
    <protectedRange sqref="H9 G10:H10" name="Range26_1"/>
  </protectedRanges>
  <mergeCells count="19">
    <mergeCell ref="A13:A15"/>
    <mergeCell ref="B13:B15"/>
    <mergeCell ref="C13:C15"/>
    <mergeCell ref="D13:D15"/>
    <mergeCell ref="E13:E15"/>
    <mergeCell ref="B321:N321"/>
    <mergeCell ref="O13:O15"/>
    <mergeCell ref="L1:O1"/>
    <mergeCell ref="L2:O2"/>
    <mergeCell ref="L3:O3"/>
    <mergeCell ref="L4:O4"/>
    <mergeCell ref="L5:O5"/>
    <mergeCell ref="I13:K13"/>
    <mergeCell ref="L13:N13"/>
    <mergeCell ref="B7:N7"/>
    <mergeCell ref="B8:N8"/>
    <mergeCell ref="B9:N9"/>
    <mergeCell ref="B10:N10"/>
    <mergeCell ref="F13:H13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abSelected="1" topLeftCell="A232" workbookViewId="0">
      <selection activeCell="G239" sqref="G239"/>
    </sheetView>
  </sheetViews>
  <sheetFormatPr defaultRowHeight="13.5" x14ac:dyDescent="0.25"/>
  <cols>
    <col min="1" max="1" width="5.140625" style="126" customWidth="1"/>
    <col min="2" max="2" width="34.140625" style="105" customWidth="1"/>
    <col min="3" max="3" width="5.28515625" style="127" customWidth="1"/>
    <col min="4" max="4" width="10.140625" style="105" customWidth="1"/>
    <col min="5" max="5" width="10.85546875" style="105" customWidth="1"/>
    <col min="6" max="6" width="10.140625" style="105" customWidth="1"/>
    <col min="7" max="7" width="10.5703125" style="105" customWidth="1"/>
    <col min="8" max="8" width="10.42578125" style="105" customWidth="1"/>
    <col min="9" max="9" width="10" style="105" customWidth="1"/>
    <col min="10" max="11" width="10.140625" style="105" customWidth="1"/>
    <col min="12" max="12" width="10.28515625" style="105" customWidth="1"/>
    <col min="13" max="13" width="6" style="105" customWidth="1"/>
    <col min="14" max="256" width="9.140625" style="105"/>
    <col min="257" max="257" width="5.85546875" style="105" customWidth="1"/>
    <col min="258" max="258" width="50.5703125" style="105" customWidth="1"/>
    <col min="259" max="259" width="7.28515625" style="105" customWidth="1"/>
    <col min="260" max="260" width="14.85546875" style="105" customWidth="1"/>
    <col min="261" max="261" width="12.28515625" style="105" customWidth="1"/>
    <col min="262" max="262" width="12" style="105" customWidth="1"/>
    <col min="263" max="263" width="14.85546875" style="105" customWidth="1"/>
    <col min="264" max="264" width="12.28515625" style="105" customWidth="1"/>
    <col min="265" max="265" width="12" style="105" customWidth="1"/>
    <col min="266" max="266" width="14.85546875" style="105" customWidth="1"/>
    <col min="267" max="267" width="12.28515625" style="105" customWidth="1"/>
    <col min="268" max="268" width="12" style="105" customWidth="1"/>
    <col min="269" max="512" width="9.140625" style="105"/>
    <col min="513" max="513" width="5.85546875" style="105" customWidth="1"/>
    <col min="514" max="514" width="50.5703125" style="105" customWidth="1"/>
    <col min="515" max="515" width="7.28515625" style="105" customWidth="1"/>
    <col min="516" max="516" width="14.85546875" style="105" customWidth="1"/>
    <col min="517" max="517" width="12.28515625" style="105" customWidth="1"/>
    <col min="518" max="518" width="12" style="105" customWidth="1"/>
    <col min="519" max="519" width="14.85546875" style="105" customWidth="1"/>
    <col min="520" max="520" width="12.28515625" style="105" customWidth="1"/>
    <col min="521" max="521" width="12" style="105" customWidth="1"/>
    <col min="522" max="522" width="14.85546875" style="105" customWidth="1"/>
    <col min="523" max="523" width="12.28515625" style="105" customWidth="1"/>
    <col min="524" max="524" width="12" style="105" customWidth="1"/>
    <col min="525" max="768" width="9.140625" style="105"/>
    <col min="769" max="769" width="5.85546875" style="105" customWidth="1"/>
    <col min="770" max="770" width="50.5703125" style="105" customWidth="1"/>
    <col min="771" max="771" width="7.28515625" style="105" customWidth="1"/>
    <col min="772" max="772" width="14.85546875" style="105" customWidth="1"/>
    <col min="773" max="773" width="12.28515625" style="105" customWidth="1"/>
    <col min="774" max="774" width="12" style="105" customWidth="1"/>
    <col min="775" max="775" width="14.85546875" style="105" customWidth="1"/>
    <col min="776" max="776" width="12.28515625" style="105" customWidth="1"/>
    <col min="777" max="777" width="12" style="105" customWidth="1"/>
    <col min="778" max="778" width="14.85546875" style="105" customWidth="1"/>
    <col min="779" max="779" width="12.28515625" style="105" customWidth="1"/>
    <col min="780" max="780" width="12" style="105" customWidth="1"/>
    <col min="781" max="1024" width="9.140625" style="105"/>
    <col min="1025" max="1025" width="5.85546875" style="105" customWidth="1"/>
    <col min="1026" max="1026" width="50.5703125" style="105" customWidth="1"/>
    <col min="1027" max="1027" width="7.28515625" style="105" customWidth="1"/>
    <col min="1028" max="1028" width="14.85546875" style="105" customWidth="1"/>
    <col min="1029" max="1029" width="12.28515625" style="105" customWidth="1"/>
    <col min="1030" max="1030" width="12" style="105" customWidth="1"/>
    <col min="1031" max="1031" width="14.85546875" style="105" customWidth="1"/>
    <col min="1032" max="1032" width="12.28515625" style="105" customWidth="1"/>
    <col min="1033" max="1033" width="12" style="105" customWidth="1"/>
    <col min="1034" max="1034" width="14.85546875" style="105" customWidth="1"/>
    <col min="1035" max="1035" width="12.28515625" style="105" customWidth="1"/>
    <col min="1036" max="1036" width="12" style="105" customWidth="1"/>
    <col min="1037" max="1280" width="9.140625" style="105"/>
    <col min="1281" max="1281" width="5.85546875" style="105" customWidth="1"/>
    <col min="1282" max="1282" width="50.5703125" style="105" customWidth="1"/>
    <col min="1283" max="1283" width="7.28515625" style="105" customWidth="1"/>
    <col min="1284" max="1284" width="14.85546875" style="105" customWidth="1"/>
    <col min="1285" max="1285" width="12.28515625" style="105" customWidth="1"/>
    <col min="1286" max="1286" width="12" style="105" customWidth="1"/>
    <col min="1287" max="1287" width="14.85546875" style="105" customWidth="1"/>
    <col min="1288" max="1288" width="12.28515625" style="105" customWidth="1"/>
    <col min="1289" max="1289" width="12" style="105" customWidth="1"/>
    <col min="1290" max="1290" width="14.85546875" style="105" customWidth="1"/>
    <col min="1291" max="1291" width="12.28515625" style="105" customWidth="1"/>
    <col min="1292" max="1292" width="12" style="105" customWidth="1"/>
    <col min="1293" max="1536" width="9.140625" style="105"/>
    <col min="1537" max="1537" width="5.85546875" style="105" customWidth="1"/>
    <col min="1538" max="1538" width="50.5703125" style="105" customWidth="1"/>
    <col min="1539" max="1539" width="7.28515625" style="105" customWidth="1"/>
    <col min="1540" max="1540" width="14.85546875" style="105" customWidth="1"/>
    <col min="1541" max="1541" width="12.28515625" style="105" customWidth="1"/>
    <col min="1542" max="1542" width="12" style="105" customWidth="1"/>
    <col min="1543" max="1543" width="14.85546875" style="105" customWidth="1"/>
    <col min="1544" max="1544" width="12.28515625" style="105" customWidth="1"/>
    <col min="1545" max="1545" width="12" style="105" customWidth="1"/>
    <col min="1546" max="1546" width="14.85546875" style="105" customWidth="1"/>
    <col min="1547" max="1547" width="12.28515625" style="105" customWidth="1"/>
    <col min="1548" max="1548" width="12" style="105" customWidth="1"/>
    <col min="1549" max="1792" width="9.140625" style="105"/>
    <col min="1793" max="1793" width="5.85546875" style="105" customWidth="1"/>
    <col min="1794" max="1794" width="50.5703125" style="105" customWidth="1"/>
    <col min="1795" max="1795" width="7.28515625" style="105" customWidth="1"/>
    <col min="1796" max="1796" width="14.85546875" style="105" customWidth="1"/>
    <col min="1797" max="1797" width="12.28515625" style="105" customWidth="1"/>
    <col min="1798" max="1798" width="12" style="105" customWidth="1"/>
    <col min="1799" max="1799" width="14.85546875" style="105" customWidth="1"/>
    <col min="1800" max="1800" width="12.28515625" style="105" customWidth="1"/>
    <col min="1801" max="1801" width="12" style="105" customWidth="1"/>
    <col min="1802" max="1802" width="14.85546875" style="105" customWidth="1"/>
    <col min="1803" max="1803" width="12.28515625" style="105" customWidth="1"/>
    <col min="1804" max="1804" width="12" style="105" customWidth="1"/>
    <col min="1805" max="2048" width="9.140625" style="105"/>
    <col min="2049" max="2049" width="5.85546875" style="105" customWidth="1"/>
    <col min="2050" max="2050" width="50.5703125" style="105" customWidth="1"/>
    <col min="2051" max="2051" width="7.28515625" style="105" customWidth="1"/>
    <col min="2052" max="2052" width="14.85546875" style="105" customWidth="1"/>
    <col min="2053" max="2053" width="12.28515625" style="105" customWidth="1"/>
    <col min="2054" max="2054" width="12" style="105" customWidth="1"/>
    <col min="2055" max="2055" width="14.85546875" style="105" customWidth="1"/>
    <col min="2056" max="2056" width="12.28515625" style="105" customWidth="1"/>
    <col min="2057" max="2057" width="12" style="105" customWidth="1"/>
    <col min="2058" max="2058" width="14.85546875" style="105" customWidth="1"/>
    <col min="2059" max="2059" width="12.28515625" style="105" customWidth="1"/>
    <col min="2060" max="2060" width="12" style="105" customWidth="1"/>
    <col min="2061" max="2304" width="9.140625" style="105"/>
    <col min="2305" max="2305" width="5.85546875" style="105" customWidth="1"/>
    <col min="2306" max="2306" width="50.5703125" style="105" customWidth="1"/>
    <col min="2307" max="2307" width="7.28515625" style="105" customWidth="1"/>
    <col min="2308" max="2308" width="14.85546875" style="105" customWidth="1"/>
    <col min="2309" max="2309" width="12.28515625" style="105" customWidth="1"/>
    <col min="2310" max="2310" width="12" style="105" customWidth="1"/>
    <col min="2311" max="2311" width="14.85546875" style="105" customWidth="1"/>
    <col min="2312" max="2312" width="12.28515625" style="105" customWidth="1"/>
    <col min="2313" max="2313" width="12" style="105" customWidth="1"/>
    <col min="2314" max="2314" width="14.85546875" style="105" customWidth="1"/>
    <col min="2315" max="2315" width="12.28515625" style="105" customWidth="1"/>
    <col min="2316" max="2316" width="12" style="105" customWidth="1"/>
    <col min="2317" max="2560" width="9.140625" style="105"/>
    <col min="2561" max="2561" width="5.85546875" style="105" customWidth="1"/>
    <col min="2562" max="2562" width="50.5703125" style="105" customWidth="1"/>
    <col min="2563" max="2563" width="7.28515625" style="105" customWidth="1"/>
    <col min="2564" max="2564" width="14.85546875" style="105" customWidth="1"/>
    <col min="2565" max="2565" width="12.28515625" style="105" customWidth="1"/>
    <col min="2566" max="2566" width="12" style="105" customWidth="1"/>
    <col min="2567" max="2567" width="14.85546875" style="105" customWidth="1"/>
    <col min="2568" max="2568" width="12.28515625" style="105" customWidth="1"/>
    <col min="2569" max="2569" width="12" style="105" customWidth="1"/>
    <col min="2570" max="2570" width="14.85546875" style="105" customWidth="1"/>
    <col min="2571" max="2571" width="12.28515625" style="105" customWidth="1"/>
    <col min="2572" max="2572" width="12" style="105" customWidth="1"/>
    <col min="2573" max="2816" width="9.140625" style="105"/>
    <col min="2817" max="2817" width="5.85546875" style="105" customWidth="1"/>
    <col min="2818" max="2818" width="50.5703125" style="105" customWidth="1"/>
    <col min="2819" max="2819" width="7.28515625" style="105" customWidth="1"/>
    <col min="2820" max="2820" width="14.85546875" style="105" customWidth="1"/>
    <col min="2821" max="2821" width="12.28515625" style="105" customWidth="1"/>
    <col min="2822" max="2822" width="12" style="105" customWidth="1"/>
    <col min="2823" max="2823" width="14.85546875" style="105" customWidth="1"/>
    <col min="2824" max="2824" width="12.28515625" style="105" customWidth="1"/>
    <col min="2825" max="2825" width="12" style="105" customWidth="1"/>
    <col min="2826" max="2826" width="14.85546875" style="105" customWidth="1"/>
    <col min="2827" max="2827" width="12.28515625" style="105" customWidth="1"/>
    <col min="2828" max="2828" width="12" style="105" customWidth="1"/>
    <col min="2829" max="3072" width="9.140625" style="105"/>
    <col min="3073" max="3073" width="5.85546875" style="105" customWidth="1"/>
    <col min="3074" max="3074" width="50.5703125" style="105" customWidth="1"/>
    <col min="3075" max="3075" width="7.28515625" style="105" customWidth="1"/>
    <col min="3076" max="3076" width="14.85546875" style="105" customWidth="1"/>
    <col min="3077" max="3077" width="12.28515625" style="105" customWidth="1"/>
    <col min="3078" max="3078" width="12" style="105" customWidth="1"/>
    <col min="3079" max="3079" width="14.85546875" style="105" customWidth="1"/>
    <col min="3080" max="3080" width="12.28515625" style="105" customWidth="1"/>
    <col min="3081" max="3081" width="12" style="105" customWidth="1"/>
    <col min="3082" max="3082" width="14.85546875" style="105" customWidth="1"/>
    <col min="3083" max="3083" width="12.28515625" style="105" customWidth="1"/>
    <col min="3084" max="3084" width="12" style="105" customWidth="1"/>
    <col min="3085" max="3328" width="9.140625" style="105"/>
    <col min="3329" max="3329" width="5.85546875" style="105" customWidth="1"/>
    <col min="3330" max="3330" width="50.5703125" style="105" customWidth="1"/>
    <col min="3331" max="3331" width="7.28515625" style="105" customWidth="1"/>
    <col min="3332" max="3332" width="14.85546875" style="105" customWidth="1"/>
    <col min="3333" max="3333" width="12.28515625" style="105" customWidth="1"/>
    <col min="3334" max="3334" width="12" style="105" customWidth="1"/>
    <col min="3335" max="3335" width="14.85546875" style="105" customWidth="1"/>
    <col min="3336" max="3336" width="12.28515625" style="105" customWidth="1"/>
    <col min="3337" max="3337" width="12" style="105" customWidth="1"/>
    <col min="3338" max="3338" width="14.85546875" style="105" customWidth="1"/>
    <col min="3339" max="3339" width="12.28515625" style="105" customWidth="1"/>
    <col min="3340" max="3340" width="12" style="105" customWidth="1"/>
    <col min="3341" max="3584" width="9.140625" style="105"/>
    <col min="3585" max="3585" width="5.85546875" style="105" customWidth="1"/>
    <col min="3586" max="3586" width="50.5703125" style="105" customWidth="1"/>
    <col min="3587" max="3587" width="7.28515625" style="105" customWidth="1"/>
    <col min="3588" max="3588" width="14.85546875" style="105" customWidth="1"/>
    <col min="3589" max="3589" width="12.28515625" style="105" customWidth="1"/>
    <col min="3590" max="3590" width="12" style="105" customWidth="1"/>
    <col min="3591" max="3591" width="14.85546875" style="105" customWidth="1"/>
    <col min="3592" max="3592" width="12.28515625" style="105" customWidth="1"/>
    <col min="3593" max="3593" width="12" style="105" customWidth="1"/>
    <col min="3594" max="3594" width="14.85546875" style="105" customWidth="1"/>
    <col min="3595" max="3595" width="12.28515625" style="105" customWidth="1"/>
    <col min="3596" max="3596" width="12" style="105" customWidth="1"/>
    <col min="3597" max="3840" width="9.140625" style="105"/>
    <col min="3841" max="3841" width="5.85546875" style="105" customWidth="1"/>
    <col min="3842" max="3842" width="50.5703125" style="105" customWidth="1"/>
    <col min="3843" max="3843" width="7.28515625" style="105" customWidth="1"/>
    <col min="3844" max="3844" width="14.85546875" style="105" customWidth="1"/>
    <col min="3845" max="3845" width="12.28515625" style="105" customWidth="1"/>
    <col min="3846" max="3846" width="12" style="105" customWidth="1"/>
    <col min="3847" max="3847" width="14.85546875" style="105" customWidth="1"/>
    <col min="3848" max="3848" width="12.28515625" style="105" customWidth="1"/>
    <col min="3849" max="3849" width="12" style="105" customWidth="1"/>
    <col min="3850" max="3850" width="14.85546875" style="105" customWidth="1"/>
    <col min="3851" max="3851" width="12.28515625" style="105" customWidth="1"/>
    <col min="3852" max="3852" width="12" style="105" customWidth="1"/>
    <col min="3853" max="4096" width="9.140625" style="105"/>
    <col min="4097" max="4097" width="5.85546875" style="105" customWidth="1"/>
    <col min="4098" max="4098" width="50.5703125" style="105" customWidth="1"/>
    <col min="4099" max="4099" width="7.28515625" style="105" customWidth="1"/>
    <col min="4100" max="4100" width="14.85546875" style="105" customWidth="1"/>
    <col min="4101" max="4101" width="12.28515625" style="105" customWidth="1"/>
    <col min="4102" max="4102" width="12" style="105" customWidth="1"/>
    <col min="4103" max="4103" width="14.85546875" style="105" customWidth="1"/>
    <col min="4104" max="4104" width="12.28515625" style="105" customWidth="1"/>
    <col min="4105" max="4105" width="12" style="105" customWidth="1"/>
    <col min="4106" max="4106" width="14.85546875" style="105" customWidth="1"/>
    <col min="4107" max="4107" width="12.28515625" style="105" customWidth="1"/>
    <col min="4108" max="4108" width="12" style="105" customWidth="1"/>
    <col min="4109" max="4352" width="9.140625" style="105"/>
    <col min="4353" max="4353" width="5.85546875" style="105" customWidth="1"/>
    <col min="4354" max="4354" width="50.5703125" style="105" customWidth="1"/>
    <col min="4355" max="4355" width="7.28515625" style="105" customWidth="1"/>
    <col min="4356" max="4356" width="14.85546875" style="105" customWidth="1"/>
    <col min="4357" max="4357" width="12.28515625" style="105" customWidth="1"/>
    <col min="4358" max="4358" width="12" style="105" customWidth="1"/>
    <col min="4359" max="4359" width="14.85546875" style="105" customWidth="1"/>
    <col min="4360" max="4360" width="12.28515625" style="105" customWidth="1"/>
    <col min="4361" max="4361" width="12" style="105" customWidth="1"/>
    <col min="4362" max="4362" width="14.85546875" style="105" customWidth="1"/>
    <col min="4363" max="4363" width="12.28515625" style="105" customWidth="1"/>
    <col min="4364" max="4364" width="12" style="105" customWidth="1"/>
    <col min="4365" max="4608" width="9.140625" style="105"/>
    <col min="4609" max="4609" width="5.85546875" style="105" customWidth="1"/>
    <col min="4610" max="4610" width="50.5703125" style="105" customWidth="1"/>
    <col min="4611" max="4611" width="7.28515625" style="105" customWidth="1"/>
    <col min="4612" max="4612" width="14.85546875" style="105" customWidth="1"/>
    <col min="4613" max="4613" width="12.28515625" style="105" customWidth="1"/>
    <col min="4614" max="4614" width="12" style="105" customWidth="1"/>
    <col min="4615" max="4615" width="14.85546875" style="105" customWidth="1"/>
    <col min="4616" max="4616" width="12.28515625" style="105" customWidth="1"/>
    <col min="4617" max="4617" width="12" style="105" customWidth="1"/>
    <col min="4618" max="4618" width="14.85546875" style="105" customWidth="1"/>
    <col min="4619" max="4619" width="12.28515625" style="105" customWidth="1"/>
    <col min="4620" max="4620" width="12" style="105" customWidth="1"/>
    <col min="4621" max="4864" width="9.140625" style="105"/>
    <col min="4865" max="4865" width="5.85546875" style="105" customWidth="1"/>
    <col min="4866" max="4866" width="50.5703125" style="105" customWidth="1"/>
    <col min="4867" max="4867" width="7.28515625" style="105" customWidth="1"/>
    <col min="4868" max="4868" width="14.85546875" style="105" customWidth="1"/>
    <col min="4869" max="4869" width="12.28515625" style="105" customWidth="1"/>
    <col min="4870" max="4870" width="12" style="105" customWidth="1"/>
    <col min="4871" max="4871" width="14.85546875" style="105" customWidth="1"/>
    <col min="4872" max="4872" width="12.28515625" style="105" customWidth="1"/>
    <col min="4873" max="4873" width="12" style="105" customWidth="1"/>
    <col min="4874" max="4874" width="14.85546875" style="105" customWidth="1"/>
    <col min="4875" max="4875" width="12.28515625" style="105" customWidth="1"/>
    <col min="4876" max="4876" width="12" style="105" customWidth="1"/>
    <col min="4877" max="5120" width="9.140625" style="105"/>
    <col min="5121" max="5121" width="5.85546875" style="105" customWidth="1"/>
    <col min="5122" max="5122" width="50.5703125" style="105" customWidth="1"/>
    <col min="5123" max="5123" width="7.28515625" style="105" customWidth="1"/>
    <col min="5124" max="5124" width="14.85546875" style="105" customWidth="1"/>
    <col min="5125" max="5125" width="12.28515625" style="105" customWidth="1"/>
    <col min="5126" max="5126" width="12" style="105" customWidth="1"/>
    <col min="5127" max="5127" width="14.85546875" style="105" customWidth="1"/>
    <col min="5128" max="5128" width="12.28515625" style="105" customWidth="1"/>
    <col min="5129" max="5129" width="12" style="105" customWidth="1"/>
    <col min="5130" max="5130" width="14.85546875" style="105" customWidth="1"/>
    <col min="5131" max="5131" width="12.28515625" style="105" customWidth="1"/>
    <col min="5132" max="5132" width="12" style="105" customWidth="1"/>
    <col min="5133" max="5376" width="9.140625" style="105"/>
    <col min="5377" max="5377" width="5.85546875" style="105" customWidth="1"/>
    <col min="5378" max="5378" width="50.5703125" style="105" customWidth="1"/>
    <col min="5379" max="5379" width="7.28515625" style="105" customWidth="1"/>
    <col min="5380" max="5380" width="14.85546875" style="105" customWidth="1"/>
    <col min="5381" max="5381" width="12.28515625" style="105" customWidth="1"/>
    <col min="5382" max="5382" width="12" style="105" customWidth="1"/>
    <col min="5383" max="5383" width="14.85546875" style="105" customWidth="1"/>
    <col min="5384" max="5384" width="12.28515625" style="105" customWidth="1"/>
    <col min="5385" max="5385" width="12" style="105" customWidth="1"/>
    <col min="5386" max="5386" width="14.85546875" style="105" customWidth="1"/>
    <col min="5387" max="5387" width="12.28515625" style="105" customWidth="1"/>
    <col min="5388" max="5388" width="12" style="105" customWidth="1"/>
    <col min="5389" max="5632" width="9.140625" style="105"/>
    <col min="5633" max="5633" width="5.85546875" style="105" customWidth="1"/>
    <col min="5634" max="5634" width="50.5703125" style="105" customWidth="1"/>
    <col min="5635" max="5635" width="7.28515625" style="105" customWidth="1"/>
    <col min="5636" max="5636" width="14.85546875" style="105" customWidth="1"/>
    <col min="5637" max="5637" width="12.28515625" style="105" customWidth="1"/>
    <col min="5638" max="5638" width="12" style="105" customWidth="1"/>
    <col min="5639" max="5639" width="14.85546875" style="105" customWidth="1"/>
    <col min="5640" max="5640" width="12.28515625" style="105" customWidth="1"/>
    <col min="5641" max="5641" width="12" style="105" customWidth="1"/>
    <col min="5642" max="5642" width="14.85546875" style="105" customWidth="1"/>
    <col min="5643" max="5643" width="12.28515625" style="105" customWidth="1"/>
    <col min="5644" max="5644" width="12" style="105" customWidth="1"/>
    <col min="5645" max="5888" width="9.140625" style="105"/>
    <col min="5889" max="5889" width="5.85546875" style="105" customWidth="1"/>
    <col min="5890" max="5890" width="50.5703125" style="105" customWidth="1"/>
    <col min="5891" max="5891" width="7.28515625" style="105" customWidth="1"/>
    <col min="5892" max="5892" width="14.85546875" style="105" customWidth="1"/>
    <col min="5893" max="5893" width="12.28515625" style="105" customWidth="1"/>
    <col min="5894" max="5894" width="12" style="105" customWidth="1"/>
    <col min="5895" max="5895" width="14.85546875" style="105" customWidth="1"/>
    <col min="5896" max="5896" width="12.28515625" style="105" customWidth="1"/>
    <col min="5897" max="5897" width="12" style="105" customWidth="1"/>
    <col min="5898" max="5898" width="14.85546875" style="105" customWidth="1"/>
    <col min="5899" max="5899" width="12.28515625" style="105" customWidth="1"/>
    <col min="5900" max="5900" width="12" style="105" customWidth="1"/>
    <col min="5901" max="6144" width="9.140625" style="105"/>
    <col min="6145" max="6145" width="5.85546875" style="105" customWidth="1"/>
    <col min="6146" max="6146" width="50.5703125" style="105" customWidth="1"/>
    <col min="6147" max="6147" width="7.28515625" style="105" customWidth="1"/>
    <col min="6148" max="6148" width="14.85546875" style="105" customWidth="1"/>
    <col min="6149" max="6149" width="12.28515625" style="105" customWidth="1"/>
    <col min="6150" max="6150" width="12" style="105" customWidth="1"/>
    <col min="6151" max="6151" width="14.85546875" style="105" customWidth="1"/>
    <col min="6152" max="6152" width="12.28515625" style="105" customWidth="1"/>
    <col min="6153" max="6153" width="12" style="105" customWidth="1"/>
    <col min="6154" max="6154" width="14.85546875" style="105" customWidth="1"/>
    <col min="6155" max="6155" width="12.28515625" style="105" customWidth="1"/>
    <col min="6156" max="6156" width="12" style="105" customWidth="1"/>
    <col min="6157" max="6400" width="9.140625" style="105"/>
    <col min="6401" max="6401" width="5.85546875" style="105" customWidth="1"/>
    <col min="6402" max="6402" width="50.5703125" style="105" customWidth="1"/>
    <col min="6403" max="6403" width="7.28515625" style="105" customWidth="1"/>
    <col min="6404" max="6404" width="14.85546875" style="105" customWidth="1"/>
    <col min="6405" max="6405" width="12.28515625" style="105" customWidth="1"/>
    <col min="6406" max="6406" width="12" style="105" customWidth="1"/>
    <col min="6407" max="6407" width="14.85546875" style="105" customWidth="1"/>
    <col min="6408" max="6408" width="12.28515625" style="105" customWidth="1"/>
    <col min="6409" max="6409" width="12" style="105" customWidth="1"/>
    <col min="6410" max="6410" width="14.85546875" style="105" customWidth="1"/>
    <col min="6411" max="6411" width="12.28515625" style="105" customWidth="1"/>
    <col min="6412" max="6412" width="12" style="105" customWidth="1"/>
    <col min="6413" max="6656" width="9.140625" style="105"/>
    <col min="6657" max="6657" width="5.85546875" style="105" customWidth="1"/>
    <col min="6658" max="6658" width="50.5703125" style="105" customWidth="1"/>
    <col min="6659" max="6659" width="7.28515625" style="105" customWidth="1"/>
    <col min="6660" max="6660" width="14.85546875" style="105" customWidth="1"/>
    <col min="6661" max="6661" width="12.28515625" style="105" customWidth="1"/>
    <col min="6662" max="6662" width="12" style="105" customWidth="1"/>
    <col min="6663" max="6663" width="14.85546875" style="105" customWidth="1"/>
    <col min="6664" max="6664" width="12.28515625" style="105" customWidth="1"/>
    <col min="6665" max="6665" width="12" style="105" customWidth="1"/>
    <col min="6666" max="6666" width="14.85546875" style="105" customWidth="1"/>
    <col min="6667" max="6667" width="12.28515625" style="105" customWidth="1"/>
    <col min="6668" max="6668" width="12" style="105" customWidth="1"/>
    <col min="6669" max="6912" width="9.140625" style="105"/>
    <col min="6913" max="6913" width="5.85546875" style="105" customWidth="1"/>
    <col min="6914" max="6914" width="50.5703125" style="105" customWidth="1"/>
    <col min="6915" max="6915" width="7.28515625" style="105" customWidth="1"/>
    <col min="6916" max="6916" width="14.85546875" style="105" customWidth="1"/>
    <col min="6917" max="6917" width="12.28515625" style="105" customWidth="1"/>
    <col min="6918" max="6918" width="12" style="105" customWidth="1"/>
    <col min="6919" max="6919" width="14.85546875" style="105" customWidth="1"/>
    <col min="6920" max="6920" width="12.28515625" style="105" customWidth="1"/>
    <col min="6921" max="6921" width="12" style="105" customWidth="1"/>
    <col min="6922" max="6922" width="14.85546875" style="105" customWidth="1"/>
    <col min="6923" max="6923" width="12.28515625" style="105" customWidth="1"/>
    <col min="6924" max="6924" width="12" style="105" customWidth="1"/>
    <col min="6925" max="7168" width="9.140625" style="105"/>
    <col min="7169" max="7169" width="5.85546875" style="105" customWidth="1"/>
    <col min="7170" max="7170" width="50.5703125" style="105" customWidth="1"/>
    <col min="7171" max="7171" width="7.28515625" style="105" customWidth="1"/>
    <col min="7172" max="7172" width="14.85546875" style="105" customWidth="1"/>
    <col min="7173" max="7173" width="12.28515625" style="105" customWidth="1"/>
    <col min="7174" max="7174" width="12" style="105" customWidth="1"/>
    <col min="7175" max="7175" width="14.85546875" style="105" customWidth="1"/>
    <col min="7176" max="7176" width="12.28515625" style="105" customWidth="1"/>
    <col min="7177" max="7177" width="12" style="105" customWidth="1"/>
    <col min="7178" max="7178" width="14.85546875" style="105" customWidth="1"/>
    <col min="7179" max="7179" width="12.28515625" style="105" customWidth="1"/>
    <col min="7180" max="7180" width="12" style="105" customWidth="1"/>
    <col min="7181" max="7424" width="9.140625" style="105"/>
    <col min="7425" max="7425" width="5.85546875" style="105" customWidth="1"/>
    <col min="7426" max="7426" width="50.5703125" style="105" customWidth="1"/>
    <col min="7427" max="7427" width="7.28515625" style="105" customWidth="1"/>
    <col min="7428" max="7428" width="14.85546875" style="105" customWidth="1"/>
    <col min="7429" max="7429" width="12.28515625" style="105" customWidth="1"/>
    <col min="7430" max="7430" width="12" style="105" customWidth="1"/>
    <col min="7431" max="7431" width="14.85546875" style="105" customWidth="1"/>
    <col min="7432" max="7432" width="12.28515625" style="105" customWidth="1"/>
    <col min="7433" max="7433" width="12" style="105" customWidth="1"/>
    <col min="7434" max="7434" width="14.85546875" style="105" customWidth="1"/>
    <col min="7435" max="7435" width="12.28515625" style="105" customWidth="1"/>
    <col min="7436" max="7436" width="12" style="105" customWidth="1"/>
    <col min="7437" max="7680" width="9.140625" style="105"/>
    <col min="7681" max="7681" width="5.85546875" style="105" customWidth="1"/>
    <col min="7682" max="7682" width="50.5703125" style="105" customWidth="1"/>
    <col min="7683" max="7683" width="7.28515625" style="105" customWidth="1"/>
    <col min="7684" max="7684" width="14.85546875" style="105" customWidth="1"/>
    <col min="7685" max="7685" width="12.28515625" style="105" customWidth="1"/>
    <col min="7686" max="7686" width="12" style="105" customWidth="1"/>
    <col min="7687" max="7687" width="14.85546875" style="105" customWidth="1"/>
    <col min="7688" max="7688" width="12.28515625" style="105" customWidth="1"/>
    <col min="7689" max="7689" width="12" style="105" customWidth="1"/>
    <col min="7690" max="7690" width="14.85546875" style="105" customWidth="1"/>
    <col min="7691" max="7691" width="12.28515625" style="105" customWidth="1"/>
    <col min="7692" max="7692" width="12" style="105" customWidth="1"/>
    <col min="7693" max="7936" width="9.140625" style="105"/>
    <col min="7937" max="7937" width="5.85546875" style="105" customWidth="1"/>
    <col min="7938" max="7938" width="50.5703125" style="105" customWidth="1"/>
    <col min="7939" max="7939" width="7.28515625" style="105" customWidth="1"/>
    <col min="7940" max="7940" width="14.85546875" style="105" customWidth="1"/>
    <col min="7941" max="7941" width="12.28515625" style="105" customWidth="1"/>
    <col min="7942" max="7942" width="12" style="105" customWidth="1"/>
    <col min="7943" max="7943" width="14.85546875" style="105" customWidth="1"/>
    <col min="7944" max="7944" width="12.28515625" style="105" customWidth="1"/>
    <col min="7945" max="7945" width="12" style="105" customWidth="1"/>
    <col min="7946" max="7946" width="14.85546875" style="105" customWidth="1"/>
    <col min="7947" max="7947" width="12.28515625" style="105" customWidth="1"/>
    <col min="7948" max="7948" width="12" style="105" customWidth="1"/>
    <col min="7949" max="8192" width="9.140625" style="105"/>
    <col min="8193" max="8193" width="5.85546875" style="105" customWidth="1"/>
    <col min="8194" max="8194" width="50.5703125" style="105" customWidth="1"/>
    <col min="8195" max="8195" width="7.28515625" style="105" customWidth="1"/>
    <col min="8196" max="8196" width="14.85546875" style="105" customWidth="1"/>
    <col min="8197" max="8197" width="12.28515625" style="105" customWidth="1"/>
    <col min="8198" max="8198" width="12" style="105" customWidth="1"/>
    <col min="8199" max="8199" width="14.85546875" style="105" customWidth="1"/>
    <col min="8200" max="8200" width="12.28515625" style="105" customWidth="1"/>
    <col min="8201" max="8201" width="12" style="105" customWidth="1"/>
    <col min="8202" max="8202" width="14.85546875" style="105" customWidth="1"/>
    <col min="8203" max="8203" width="12.28515625" style="105" customWidth="1"/>
    <col min="8204" max="8204" width="12" style="105" customWidth="1"/>
    <col min="8205" max="8448" width="9.140625" style="105"/>
    <col min="8449" max="8449" width="5.85546875" style="105" customWidth="1"/>
    <col min="8450" max="8450" width="50.5703125" style="105" customWidth="1"/>
    <col min="8451" max="8451" width="7.28515625" style="105" customWidth="1"/>
    <col min="8452" max="8452" width="14.85546875" style="105" customWidth="1"/>
    <col min="8453" max="8453" width="12.28515625" style="105" customWidth="1"/>
    <col min="8454" max="8454" width="12" style="105" customWidth="1"/>
    <col min="8455" max="8455" width="14.85546875" style="105" customWidth="1"/>
    <col min="8456" max="8456" width="12.28515625" style="105" customWidth="1"/>
    <col min="8457" max="8457" width="12" style="105" customWidth="1"/>
    <col min="8458" max="8458" width="14.85546875" style="105" customWidth="1"/>
    <col min="8459" max="8459" width="12.28515625" style="105" customWidth="1"/>
    <col min="8460" max="8460" width="12" style="105" customWidth="1"/>
    <col min="8461" max="8704" width="9.140625" style="105"/>
    <col min="8705" max="8705" width="5.85546875" style="105" customWidth="1"/>
    <col min="8706" max="8706" width="50.5703125" style="105" customWidth="1"/>
    <col min="8707" max="8707" width="7.28515625" style="105" customWidth="1"/>
    <col min="8708" max="8708" width="14.85546875" style="105" customWidth="1"/>
    <col min="8709" max="8709" width="12.28515625" style="105" customWidth="1"/>
    <col min="8710" max="8710" width="12" style="105" customWidth="1"/>
    <col min="8711" max="8711" width="14.85546875" style="105" customWidth="1"/>
    <col min="8712" max="8712" width="12.28515625" style="105" customWidth="1"/>
    <col min="8713" max="8713" width="12" style="105" customWidth="1"/>
    <col min="8714" max="8714" width="14.85546875" style="105" customWidth="1"/>
    <col min="8715" max="8715" width="12.28515625" style="105" customWidth="1"/>
    <col min="8716" max="8716" width="12" style="105" customWidth="1"/>
    <col min="8717" max="8960" width="9.140625" style="105"/>
    <col min="8961" max="8961" width="5.85546875" style="105" customWidth="1"/>
    <col min="8962" max="8962" width="50.5703125" style="105" customWidth="1"/>
    <col min="8963" max="8963" width="7.28515625" style="105" customWidth="1"/>
    <col min="8964" max="8964" width="14.85546875" style="105" customWidth="1"/>
    <col min="8965" max="8965" width="12.28515625" style="105" customWidth="1"/>
    <col min="8966" max="8966" width="12" style="105" customWidth="1"/>
    <col min="8967" max="8967" width="14.85546875" style="105" customWidth="1"/>
    <col min="8968" max="8968" width="12.28515625" style="105" customWidth="1"/>
    <col min="8969" max="8969" width="12" style="105" customWidth="1"/>
    <col min="8970" max="8970" width="14.85546875" style="105" customWidth="1"/>
    <col min="8971" max="8971" width="12.28515625" style="105" customWidth="1"/>
    <col min="8972" max="8972" width="12" style="105" customWidth="1"/>
    <col min="8973" max="9216" width="9.140625" style="105"/>
    <col min="9217" max="9217" width="5.85546875" style="105" customWidth="1"/>
    <col min="9218" max="9218" width="50.5703125" style="105" customWidth="1"/>
    <col min="9219" max="9219" width="7.28515625" style="105" customWidth="1"/>
    <col min="9220" max="9220" width="14.85546875" style="105" customWidth="1"/>
    <col min="9221" max="9221" width="12.28515625" style="105" customWidth="1"/>
    <col min="9222" max="9222" width="12" style="105" customWidth="1"/>
    <col min="9223" max="9223" width="14.85546875" style="105" customWidth="1"/>
    <col min="9224" max="9224" width="12.28515625" style="105" customWidth="1"/>
    <col min="9225" max="9225" width="12" style="105" customWidth="1"/>
    <col min="9226" max="9226" width="14.85546875" style="105" customWidth="1"/>
    <col min="9227" max="9227" width="12.28515625" style="105" customWidth="1"/>
    <col min="9228" max="9228" width="12" style="105" customWidth="1"/>
    <col min="9229" max="9472" width="9.140625" style="105"/>
    <col min="9473" max="9473" width="5.85546875" style="105" customWidth="1"/>
    <col min="9474" max="9474" width="50.5703125" style="105" customWidth="1"/>
    <col min="9475" max="9475" width="7.28515625" style="105" customWidth="1"/>
    <col min="9476" max="9476" width="14.85546875" style="105" customWidth="1"/>
    <col min="9477" max="9477" width="12.28515625" style="105" customWidth="1"/>
    <col min="9478" max="9478" width="12" style="105" customWidth="1"/>
    <col min="9479" max="9479" width="14.85546875" style="105" customWidth="1"/>
    <col min="9480" max="9480" width="12.28515625" style="105" customWidth="1"/>
    <col min="9481" max="9481" width="12" style="105" customWidth="1"/>
    <col min="9482" max="9482" width="14.85546875" style="105" customWidth="1"/>
    <col min="9483" max="9483" width="12.28515625" style="105" customWidth="1"/>
    <col min="9484" max="9484" width="12" style="105" customWidth="1"/>
    <col min="9485" max="9728" width="9.140625" style="105"/>
    <col min="9729" max="9729" width="5.85546875" style="105" customWidth="1"/>
    <col min="9730" max="9730" width="50.5703125" style="105" customWidth="1"/>
    <col min="9731" max="9731" width="7.28515625" style="105" customWidth="1"/>
    <col min="9732" max="9732" width="14.85546875" style="105" customWidth="1"/>
    <col min="9733" max="9733" width="12.28515625" style="105" customWidth="1"/>
    <col min="9734" max="9734" width="12" style="105" customWidth="1"/>
    <col min="9735" max="9735" width="14.85546875" style="105" customWidth="1"/>
    <col min="9736" max="9736" width="12.28515625" style="105" customWidth="1"/>
    <col min="9737" max="9737" width="12" style="105" customWidth="1"/>
    <col min="9738" max="9738" width="14.85546875" style="105" customWidth="1"/>
    <col min="9739" max="9739" width="12.28515625" style="105" customWidth="1"/>
    <col min="9740" max="9740" width="12" style="105" customWidth="1"/>
    <col min="9741" max="9984" width="9.140625" style="105"/>
    <col min="9985" max="9985" width="5.85546875" style="105" customWidth="1"/>
    <col min="9986" max="9986" width="50.5703125" style="105" customWidth="1"/>
    <col min="9987" max="9987" width="7.28515625" style="105" customWidth="1"/>
    <col min="9988" max="9988" width="14.85546875" style="105" customWidth="1"/>
    <col min="9989" max="9989" width="12.28515625" style="105" customWidth="1"/>
    <col min="9990" max="9990" width="12" style="105" customWidth="1"/>
    <col min="9991" max="9991" width="14.85546875" style="105" customWidth="1"/>
    <col min="9992" max="9992" width="12.28515625" style="105" customWidth="1"/>
    <col min="9993" max="9993" width="12" style="105" customWidth="1"/>
    <col min="9994" max="9994" width="14.85546875" style="105" customWidth="1"/>
    <col min="9995" max="9995" width="12.28515625" style="105" customWidth="1"/>
    <col min="9996" max="9996" width="12" style="105" customWidth="1"/>
    <col min="9997" max="10240" width="9.140625" style="105"/>
    <col min="10241" max="10241" width="5.85546875" style="105" customWidth="1"/>
    <col min="10242" max="10242" width="50.5703125" style="105" customWidth="1"/>
    <col min="10243" max="10243" width="7.28515625" style="105" customWidth="1"/>
    <col min="10244" max="10244" width="14.85546875" style="105" customWidth="1"/>
    <col min="10245" max="10245" width="12.28515625" style="105" customWidth="1"/>
    <col min="10246" max="10246" width="12" style="105" customWidth="1"/>
    <col min="10247" max="10247" width="14.85546875" style="105" customWidth="1"/>
    <col min="10248" max="10248" width="12.28515625" style="105" customWidth="1"/>
    <col min="10249" max="10249" width="12" style="105" customWidth="1"/>
    <col min="10250" max="10250" width="14.85546875" style="105" customWidth="1"/>
    <col min="10251" max="10251" width="12.28515625" style="105" customWidth="1"/>
    <col min="10252" max="10252" width="12" style="105" customWidth="1"/>
    <col min="10253" max="10496" width="9.140625" style="105"/>
    <col min="10497" max="10497" width="5.85546875" style="105" customWidth="1"/>
    <col min="10498" max="10498" width="50.5703125" style="105" customWidth="1"/>
    <col min="10499" max="10499" width="7.28515625" style="105" customWidth="1"/>
    <col min="10500" max="10500" width="14.85546875" style="105" customWidth="1"/>
    <col min="10501" max="10501" width="12.28515625" style="105" customWidth="1"/>
    <col min="10502" max="10502" width="12" style="105" customWidth="1"/>
    <col min="10503" max="10503" width="14.85546875" style="105" customWidth="1"/>
    <col min="10504" max="10504" width="12.28515625" style="105" customWidth="1"/>
    <col min="10505" max="10505" width="12" style="105" customWidth="1"/>
    <col min="10506" max="10506" width="14.85546875" style="105" customWidth="1"/>
    <col min="10507" max="10507" width="12.28515625" style="105" customWidth="1"/>
    <col min="10508" max="10508" width="12" style="105" customWidth="1"/>
    <col min="10509" max="10752" width="9.140625" style="105"/>
    <col min="10753" max="10753" width="5.85546875" style="105" customWidth="1"/>
    <col min="10754" max="10754" width="50.5703125" style="105" customWidth="1"/>
    <col min="10755" max="10755" width="7.28515625" style="105" customWidth="1"/>
    <col min="10756" max="10756" width="14.85546875" style="105" customWidth="1"/>
    <col min="10757" max="10757" width="12.28515625" style="105" customWidth="1"/>
    <col min="10758" max="10758" width="12" style="105" customWidth="1"/>
    <col min="10759" max="10759" width="14.85546875" style="105" customWidth="1"/>
    <col min="10760" max="10760" width="12.28515625" style="105" customWidth="1"/>
    <col min="10761" max="10761" width="12" style="105" customWidth="1"/>
    <col min="10762" max="10762" width="14.85546875" style="105" customWidth="1"/>
    <col min="10763" max="10763" width="12.28515625" style="105" customWidth="1"/>
    <col min="10764" max="10764" width="12" style="105" customWidth="1"/>
    <col min="10765" max="11008" width="9.140625" style="105"/>
    <col min="11009" max="11009" width="5.85546875" style="105" customWidth="1"/>
    <col min="11010" max="11010" width="50.5703125" style="105" customWidth="1"/>
    <col min="11011" max="11011" width="7.28515625" style="105" customWidth="1"/>
    <col min="11012" max="11012" width="14.85546875" style="105" customWidth="1"/>
    <col min="11013" max="11013" width="12.28515625" style="105" customWidth="1"/>
    <col min="11014" max="11014" width="12" style="105" customWidth="1"/>
    <col min="11015" max="11015" width="14.85546875" style="105" customWidth="1"/>
    <col min="11016" max="11016" width="12.28515625" style="105" customWidth="1"/>
    <col min="11017" max="11017" width="12" style="105" customWidth="1"/>
    <col min="11018" max="11018" width="14.85546875" style="105" customWidth="1"/>
    <col min="11019" max="11019" width="12.28515625" style="105" customWidth="1"/>
    <col min="11020" max="11020" width="12" style="105" customWidth="1"/>
    <col min="11021" max="11264" width="9.140625" style="105"/>
    <col min="11265" max="11265" width="5.85546875" style="105" customWidth="1"/>
    <col min="11266" max="11266" width="50.5703125" style="105" customWidth="1"/>
    <col min="11267" max="11267" width="7.28515625" style="105" customWidth="1"/>
    <col min="11268" max="11268" width="14.85546875" style="105" customWidth="1"/>
    <col min="11269" max="11269" width="12.28515625" style="105" customWidth="1"/>
    <col min="11270" max="11270" width="12" style="105" customWidth="1"/>
    <col min="11271" max="11271" width="14.85546875" style="105" customWidth="1"/>
    <col min="11272" max="11272" width="12.28515625" style="105" customWidth="1"/>
    <col min="11273" max="11273" width="12" style="105" customWidth="1"/>
    <col min="11274" max="11274" width="14.85546875" style="105" customWidth="1"/>
    <col min="11275" max="11275" width="12.28515625" style="105" customWidth="1"/>
    <col min="11276" max="11276" width="12" style="105" customWidth="1"/>
    <col min="11277" max="11520" width="9.140625" style="105"/>
    <col min="11521" max="11521" width="5.85546875" style="105" customWidth="1"/>
    <col min="11522" max="11522" width="50.5703125" style="105" customWidth="1"/>
    <col min="11523" max="11523" width="7.28515625" style="105" customWidth="1"/>
    <col min="11524" max="11524" width="14.85546875" style="105" customWidth="1"/>
    <col min="11525" max="11525" width="12.28515625" style="105" customWidth="1"/>
    <col min="11526" max="11526" width="12" style="105" customWidth="1"/>
    <col min="11527" max="11527" width="14.85546875" style="105" customWidth="1"/>
    <col min="11528" max="11528" width="12.28515625" style="105" customWidth="1"/>
    <col min="11529" max="11529" width="12" style="105" customWidth="1"/>
    <col min="11530" max="11530" width="14.85546875" style="105" customWidth="1"/>
    <col min="11531" max="11531" width="12.28515625" style="105" customWidth="1"/>
    <col min="11532" max="11532" width="12" style="105" customWidth="1"/>
    <col min="11533" max="11776" width="9.140625" style="105"/>
    <col min="11777" max="11777" width="5.85546875" style="105" customWidth="1"/>
    <col min="11778" max="11778" width="50.5703125" style="105" customWidth="1"/>
    <col min="11779" max="11779" width="7.28515625" style="105" customWidth="1"/>
    <col min="11780" max="11780" width="14.85546875" style="105" customWidth="1"/>
    <col min="11781" max="11781" width="12.28515625" style="105" customWidth="1"/>
    <col min="11782" max="11782" width="12" style="105" customWidth="1"/>
    <col min="11783" max="11783" width="14.85546875" style="105" customWidth="1"/>
    <col min="11784" max="11784" width="12.28515625" style="105" customWidth="1"/>
    <col min="11785" max="11785" width="12" style="105" customWidth="1"/>
    <col min="11786" max="11786" width="14.85546875" style="105" customWidth="1"/>
    <col min="11787" max="11787" width="12.28515625" style="105" customWidth="1"/>
    <col min="11788" max="11788" width="12" style="105" customWidth="1"/>
    <col min="11789" max="12032" width="9.140625" style="105"/>
    <col min="12033" max="12033" width="5.85546875" style="105" customWidth="1"/>
    <col min="12034" max="12034" width="50.5703125" style="105" customWidth="1"/>
    <col min="12035" max="12035" width="7.28515625" style="105" customWidth="1"/>
    <col min="12036" max="12036" width="14.85546875" style="105" customWidth="1"/>
    <col min="12037" max="12037" width="12.28515625" style="105" customWidth="1"/>
    <col min="12038" max="12038" width="12" style="105" customWidth="1"/>
    <col min="12039" max="12039" width="14.85546875" style="105" customWidth="1"/>
    <col min="12040" max="12040" width="12.28515625" style="105" customWidth="1"/>
    <col min="12041" max="12041" width="12" style="105" customWidth="1"/>
    <col min="12042" max="12042" width="14.85546875" style="105" customWidth="1"/>
    <col min="12043" max="12043" width="12.28515625" style="105" customWidth="1"/>
    <col min="12044" max="12044" width="12" style="105" customWidth="1"/>
    <col min="12045" max="12288" width="9.140625" style="105"/>
    <col min="12289" max="12289" width="5.85546875" style="105" customWidth="1"/>
    <col min="12290" max="12290" width="50.5703125" style="105" customWidth="1"/>
    <col min="12291" max="12291" width="7.28515625" style="105" customWidth="1"/>
    <col min="12292" max="12292" width="14.85546875" style="105" customWidth="1"/>
    <col min="12293" max="12293" width="12.28515625" style="105" customWidth="1"/>
    <col min="12294" max="12294" width="12" style="105" customWidth="1"/>
    <col min="12295" max="12295" width="14.85546875" style="105" customWidth="1"/>
    <col min="12296" max="12296" width="12.28515625" style="105" customWidth="1"/>
    <col min="12297" max="12297" width="12" style="105" customWidth="1"/>
    <col min="12298" max="12298" width="14.85546875" style="105" customWidth="1"/>
    <col min="12299" max="12299" width="12.28515625" style="105" customWidth="1"/>
    <col min="12300" max="12300" width="12" style="105" customWidth="1"/>
    <col min="12301" max="12544" width="9.140625" style="105"/>
    <col min="12545" max="12545" width="5.85546875" style="105" customWidth="1"/>
    <col min="12546" max="12546" width="50.5703125" style="105" customWidth="1"/>
    <col min="12547" max="12547" width="7.28515625" style="105" customWidth="1"/>
    <col min="12548" max="12548" width="14.85546875" style="105" customWidth="1"/>
    <col min="12549" max="12549" width="12.28515625" style="105" customWidth="1"/>
    <col min="12550" max="12550" width="12" style="105" customWidth="1"/>
    <col min="12551" max="12551" width="14.85546875" style="105" customWidth="1"/>
    <col min="12552" max="12552" width="12.28515625" style="105" customWidth="1"/>
    <col min="12553" max="12553" width="12" style="105" customWidth="1"/>
    <col min="12554" max="12554" width="14.85546875" style="105" customWidth="1"/>
    <col min="12555" max="12555" width="12.28515625" style="105" customWidth="1"/>
    <col min="12556" max="12556" width="12" style="105" customWidth="1"/>
    <col min="12557" max="12800" width="9.140625" style="105"/>
    <col min="12801" max="12801" width="5.85546875" style="105" customWidth="1"/>
    <col min="12802" max="12802" width="50.5703125" style="105" customWidth="1"/>
    <col min="12803" max="12803" width="7.28515625" style="105" customWidth="1"/>
    <col min="12804" max="12804" width="14.85546875" style="105" customWidth="1"/>
    <col min="12805" max="12805" width="12.28515625" style="105" customWidth="1"/>
    <col min="12806" max="12806" width="12" style="105" customWidth="1"/>
    <col min="12807" max="12807" width="14.85546875" style="105" customWidth="1"/>
    <col min="12808" max="12808" width="12.28515625" style="105" customWidth="1"/>
    <col min="12809" max="12809" width="12" style="105" customWidth="1"/>
    <col min="12810" max="12810" width="14.85546875" style="105" customWidth="1"/>
    <col min="12811" max="12811" width="12.28515625" style="105" customWidth="1"/>
    <col min="12812" max="12812" width="12" style="105" customWidth="1"/>
    <col min="12813" max="13056" width="9.140625" style="105"/>
    <col min="13057" max="13057" width="5.85546875" style="105" customWidth="1"/>
    <col min="13058" max="13058" width="50.5703125" style="105" customWidth="1"/>
    <col min="13059" max="13059" width="7.28515625" style="105" customWidth="1"/>
    <col min="13060" max="13060" width="14.85546875" style="105" customWidth="1"/>
    <col min="13061" max="13061" width="12.28515625" style="105" customWidth="1"/>
    <col min="13062" max="13062" width="12" style="105" customWidth="1"/>
    <col min="13063" max="13063" width="14.85546875" style="105" customWidth="1"/>
    <col min="13064" max="13064" width="12.28515625" style="105" customWidth="1"/>
    <col min="13065" max="13065" width="12" style="105" customWidth="1"/>
    <col min="13066" max="13066" width="14.85546875" style="105" customWidth="1"/>
    <col min="13067" max="13067" width="12.28515625" style="105" customWidth="1"/>
    <col min="13068" max="13068" width="12" style="105" customWidth="1"/>
    <col min="13069" max="13312" width="9.140625" style="105"/>
    <col min="13313" max="13313" width="5.85546875" style="105" customWidth="1"/>
    <col min="13314" max="13314" width="50.5703125" style="105" customWidth="1"/>
    <col min="13315" max="13315" width="7.28515625" style="105" customWidth="1"/>
    <col min="13316" max="13316" width="14.85546875" style="105" customWidth="1"/>
    <col min="13317" max="13317" width="12.28515625" style="105" customWidth="1"/>
    <col min="13318" max="13318" width="12" style="105" customWidth="1"/>
    <col min="13319" max="13319" width="14.85546875" style="105" customWidth="1"/>
    <col min="13320" max="13320" width="12.28515625" style="105" customWidth="1"/>
    <col min="13321" max="13321" width="12" style="105" customWidth="1"/>
    <col min="13322" max="13322" width="14.85546875" style="105" customWidth="1"/>
    <col min="13323" max="13323" width="12.28515625" style="105" customWidth="1"/>
    <col min="13324" max="13324" width="12" style="105" customWidth="1"/>
    <col min="13325" max="13568" width="9.140625" style="105"/>
    <col min="13569" max="13569" width="5.85546875" style="105" customWidth="1"/>
    <col min="13570" max="13570" width="50.5703125" style="105" customWidth="1"/>
    <col min="13571" max="13571" width="7.28515625" style="105" customWidth="1"/>
    <col min="13572" max="13572" width="14.85546875" style="105" customWidth="1"/>
    <col min="13573" max="13573" width="12.28515625" style="105" customWidth="1"/>
    <col min="13574" max="13574" width="12" style="105" customWidth="1"/>
    <col min="13575" max="13575" width="14.85546875" style="105" customWidth="1"/>
    <col min="13576" max="13576" width="12.28515625" style="105" customWidth="1"/>
    <col min="13577" max="13577" width="12" style="105" customWidth="1"/>
    <col min="13578" max="13578" width="14.85546875" style="105" customWidth="1"/>
    <col min="13579" max="13579" width="12.28515625" style="105" customWidth="1"/>
    <col min="13580" max="13580" width="12" style="105" customWidth="1"/>
    <col min="13581" max="13824" width="9.140625" style="105"/>
    <col min="13825" max="13825" width="5.85546875" style="105" customWidth="1"/>
    <col min="13826" max="13826" width="50.5703125" style="105" customWidth="1"/>
    <col min="13827" max="13827" width="7.28515625" style="105" customWidth="1"/>
    <col min="13828" max="13828" width="14.85546875" style="105" customWidth="1"/>
    <col min="13829" max="13829" width="12.28515625" style="105" customWidth="1"/>
    <col min="13830" max="13830" width="12" style="105" customWidth="1"/>
    <col min="13831" max="13831" width="14.85546875" style="105" customWidth="1"/>
    <col min="13832" max="13832" width="12.28515625" style="105" customWidth="1"/>
    <col min="13833" max="13833" width="12" style="105" customWidth="1"/>
    <col min="13834" max="13834" width="14.85546875" style="105" customWidth="1"/>
    <col min="13835" max="13835" width="12.28515625" style="105" customWidth="1"/>
    <col min="13836" max="13836" width="12" style="105" customWidth="1"/>
    <col min="13837" max="14080" width="9.140625" style="105"/>
    <col min="14081" max="14081" width="5.85546875" style="105" customWidth="1"/>
    <col min="14082" max="14082" width="50.5703125" style="105" customWidth="1"/>
    <col min="14083" max="14083" width="7.28515625" style="105" customWidth="1"/>
    <col min="14084" max="14084" width="14.85546875" style="105" customWidth="1"/>
    <col min="14085" max="14085" width="12.28515625" style="105" customWidth="1"/>
    <col min="14086" max="14086" width="12" style="105" customWidth="1"/>
    <col min="14087" max="14087" width="14.85546875" style="105" customWidth="1"/>
    <col min="14088" max="14088" width="12.28515625" style="105" customWidth="1"/>
    <col min="14089" max="14089" width="12" style="105" customWidth="1"/>
    <col min="14090" max="14090" width="14.85546875" style="105" customWidth="1"/>
    <col min="14091" max="14091" width="12.28515625" style="105" customWidth="1"/>
    <col min="14092" max="14092" width="12" style="105" customWidth="1"/>
    <col min="14093" max="14336" width="9.140625" style="105"/>
    <col min="14337" max="14337" width="5.85546875" style="105" customWidth="1"/>
    <col min="14338" max="14338" width="50.5703125" style="105" customWidth="1"/>
    <col min="14339" max="14339" width="7.28515625" style="105" customWidth="1"/>
    <col min="14340" max="14340" width="14.85546875" style="105" customWidth="1"/>
    <col min="14341" max="14341" width="12.28515625" style="105" customWidth="1"/>
    <col min="14342" max="14342" width="12" style="105" customWidth="1"/>
    <col min="14343" max="14343" width="14.85546875" style="105" customWidth="1"/>
    <col min="14344" max="14344" width="12.28515625" style="105" customWidth="1"/>
    <col min="14345" max="14345" width="12" style="105" customWidth="1"/>
    <col min="14346" max="14346" width="14.85546875" style="105" customWidth="1"/>
    <col min="14347" max="14347" width="12.28515625" style="105" customWidth="1"/>
    <col min="14348" max="14348" width="12" style="105" customWidth="1"/>
    <col min="14349" max="14592" width="9.140625" style="105"/>
    <col min="14593" max="14593" width="5.85546875" style="105" customWidth="1"/>
    <col min="14594" max="14594" width="50.5703125" style="105" customWidth="1"/>
    <col min="14595" max="14595" width="7.28515625" style="105" customWidth="1"/>
    <col min="14596" max="14596" width="14.85546875" style="105" customWidth="1"/>
    <col min="14597" max="14597" width="12.28515625" style="105" customWidth="1"/>
    <col min="14598" max="14598" width="12" style="105" customWidth="1"/>
    <col min="14599" max="14599" width="14.85546875" style="105" customWidth="1"/>
    <col min="14600" max="14600" width="12.28515625" style="105" customWidth="1"/>
    <col min="14601" max="14601" width="12" style="105" customWidth="1"/>
    <col min="14602" max="14602" width="14.85546875" style="105" customWidth="1"/>
    <col min="14603" max="14603" width="12.28515625" style="105" customWidth="1"/>
    <col min="14604" max="14604" width="12" style="105" customWidth="1"/>
    <col min="14605" max="14848" width="9.140625" style="105"/>
    <col min="14849" max="14849" width="5.85546875" style="105" customWidth="1"/>
    <col min="14850" max="14850" width="50.5703125" style="105" customWidth="1"/>
    <col min="14851" max="14851" width="7.28515625" style="105" customWidth="1"/>
    <col min="14852" max="14852" width="14.85546875" style="105" customWidth="1"/>
    <col min="14853" max="14853" width="12.28515625" style="105" customWidth="1"/>
    <col min="14854" max="14854" width="12" style="105" customWidth="1"/>
    <col min="14855" max="14855" width="14.85546875" style="105" customWidth="1"/>
    <col min="14856" max="14856" width="12.28515625" style="105" customWidth="1"/>
    <col min="14857" max="14857" width="12" style="105" customWidth="1"/>
    <col min="14858" max="14858" width="14.85546875" style="105" customWidth="1"/>
    <col min="14859" max="14859" width="12.28515625" style="105" customWidth="1"/>
    <col min="14860" max="14860" width="12" style="105" customWidth="1"/>
    <col min="14861" max="15104" width="9.140625" style="105"/>
    <col min="15105" max="15105" width="5.85546875" style="105" customWidth="1"/>
    <col min="15106" max="15106" width="50.5703125" style="105" customWidth="1"/>
    <col min="15107" max="15107" width="7.28515625" style="105" customWidth="1"/>
    <col min="15108" max="15108" width="14.85546875" style="105" customWidth="1"/>
    <col min="15109" max="15109" width="12.28515625" style="105" customWidth="1"/>
    <col min="15110" max="15110" width="12" style="105" customWidth="1"/>
    <col min="15111" max="15111" width="14.85546875" style="105" customWidth="1"/>
    <col min="15112" max="15112" width="12.28515625" style="105" customWidth="1"/>
    <col min="15113" max="15113" width="12" style="105" customWidth="1"/>
    <col min="15114" max="15114" width="14.85546875" style="105" customWidth="1"/>
    <col min="15115" max="15115" width="12.28515625" style="105" customWidth="1"/>
    <col min="15116" max="15116" width="12" style="105" customWidth="1"/>
    <col min="15117" max="15360" width="9.140625" style="105"/>
    <col min="15361" max="15361" width="5.85546875" style="105" customWidth="1"/>
    <col min="15362" max="15362" width="50.5703125" style="105" customWidth="1"/>
    <col min="15363" max="15363" width="7.28515625" style="105" customWidth="1"/>
    <col min="15364" max="15364" width="14.85546875" style="105" customWidth="1"/>
    <col min="15365" max="15365" width="12.28515625" style="105" customWidth="1"/>
    <col min="15366" max="15366" width="12" style="105" customWidth="1"/>
    <col min="15367" max="15367" width="14.85546875" style="105" customWidth="1"/>
    <col min="15368" max="15368" width="12.28515625" style="105" customWidth="1"/>
    <col min="15369" max="15369" width="12" style="105" customWidth="1"/>
    <col min="15370" max="15370" width="14.85546875" style="105" customWidth="1"/>
    <col min="15371" max="15371" width="12.28515625" style="105" customWidth="1"/>
    <col min="15372" max="15372" width="12" style="105" customWidth="1"/>
    <col min="15373" max="15616" width="9.140625" style="105"/>
    <col min="15617" max="15617" width="5.85546875" style="105" customWidth="1"/>
    <col min="15618" max="15618" width="50.5703125" style="105" customWidth="1"/>
    <col min="15619" max="15619" width="7.28515625" style="105" customWidth="1"/>
    <col min="15620" max="15620" width="14.85546875" style="105" customWidth="1"/>
    <col min="15621" max="15621" width="12.28515625" style="105" customWidth="1"/>
    <col min="15622" max="15622" width="12" style="105" customWidth="1"/>
    <col min="15623" max="15623" width="14.85546875" style="105" customWidth="1"/>
    <col min="15624" max="15624" width="12.28515625" style="105" customWidth="1"/>
    <col min="15625" max="15625" width="12" style="105" customWidth="1"/>
    <col min="15626" max="15626" width="14.85546875" style="105" customWidth="1"/>
    <col min="15627" max="15627" width="12.28515625" style="105" customWidth="1"/>
    <col min="15628" max="15628" width="12" style="105" customWidth="1"/>
    <col min="15629" max="15872" width="9.140625" style="105"/>
    <col min="15873" max="15873" width="5.85546875" style="105" customWidth="1"/>
    <col min="15874" max="15874" width="50.5703125" style="105" customWidth="1"/>
    <col min="15875" max="15875" width="7.28515625" style="105" customWidth="1"/>
    <col min="15876" max="15876" width="14.85546875" style="105" customWidth="1"/>
    <col min="15877" max="15877" width="12.28515625" style="105" customWidth="1"/>
    <col min="15878" max="15878" width="12" style="105" customWidth="1"/>
    <col min="15879" max="15879" width="14.85546875" style="105" customWidth="1"/>
    <col min="15880" max="15880" width="12.28515625" style="105" customWidth="1"/>
    <col min="15881" max="15881" width="12" style="105" customWidth="1"/>
    <col min="15882" max="15882" width="14.85546875" style="105" customWidth="1"/>
    <col min="15883" max="15883" width="12.28515625" style="105" customWidth="1"/>
    <col min="15884" max="15884" width="12" style="105" customWidth="1"/>
    <col min="15885" max="16128" width="9.140625" style="105"/>
    <col min="16129" max="16129" width="5.85546875" style="105" customWidth="1"/>
    <col min="16130" max="16130" width="50.5703125" style="105" customWidth="1"/>
    <col min="16131" max="16131" width="7.28515625" style="105" customWidth="1"/>
    <col min="16132" max="16132" width="14.85546875" style="105" customWidth="1"/>
    <col min="16133" max="16133" width="12.28515625" style="105" customWidth="1"/>
    <col min="16134" max="16134" width="12" style="105" customWidth="1"/>
    <col min="16135" max="16135" width="14.85546875" style="105" customWidth="1"/>
    <col min="16136" max="16136" width="12.28515625" style="105" customWidth="1"/>
    <col min="16137" max="16137" width="12" style="105" customWidth="1"/>
    <col min="16138" max="16138" width="14.85546875" style="105" customWidth="1"/>
    <col min="16139" max="16139" width="12.28515625" style="105" customWidth="1"/>
    <col min="16140" max="16140" width="12" style="105" customWidth="1"/>
    <col min="16141" max="16384" width="9.140625" style="105"/>
  </cols>
  <sheetData>
    <row r="1" spans="1:13" x14ac:dyDescent="0.25">
      <c r="J1" s="244" t="s">
        <v>701</v>
      </c>
      <c r="K1" s="244"/>
      <c r="L1" s="244"/>
      <c r="M1" s="244"/>
    </row>
    <row r="2" spans="1:13" x14ac:dyDescent="0.25">
      <c r="J2" s="244" t="s">
        <v>1</v>
      </c>
      <c r="K2" s="244"/>
      <c r="L2" s="244"/>
      <c r="M2" s="244"/>
    </row>
    <row r="3" spans="1:13" x14ac:dyDescent="0.25">
      <c r="J3" s="244" t="s">
        <v>2</v>
      </c>
      <c r="K3" s="244"/>
      <c r="L3" s="244"/>
      <c r="M3" s="244"/>
    </row>
    <row r="4" spans="1:13" x14ac:dyDescent="0.25">
      <c r="J4" s="244" t="s">
        <v>652</v>
      </c>
      <c r="K4" s="244"/>
      <c r="L4" s="244"/>
      <c r="M4" s="244"/>
    </row>
    <row r="5" spans="1:13" x14ac:dyDescent="0.25">
      <c r="J5" s="244" t="s">
        <v>702</v>
      </c>
      <c r="K5" s="244"/>
      <c r="L5" s="244"/>
      <c r="M5" s="244"/>
    </row>
    <row r="7" spans="1:13" s="104" customFormat="1" ht="18" customHeight="1" x14ac:dyDescent="0.25">
      <c r="A7" s="275" t="s">
        <v>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17.25" customHeight="1" x14ac:dyDescent="0.25">
      <c r="A8" s="276" t="s">
        <v>705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x14ac:dyDescent="0.25">
      <c r="A9" s="249" t="s">
        <v>408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15" customHeight="1" x14ac:dyDescent="0.25">
      <c r="A10" s="239" t="s">
        <v>650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</row>
    <row r="11" spans="1:13" ht="18" thickBot="1" x14ac:dyDescent="0.3">
      <c r="A11" s="106"/>
      <c r="B11" s="107"/>
      <c r="C11" s="107"/>
      <c r="K11" s="108" t="s">
        <v>4</v>
      </c>
      <c r="L11" s="109"/>
    </row>
    <row r="12" spans="1:13" ht="18.75" customHeight="1" thickBot="1" x14ac:dyDescent="0.3">
      <c r="A12" s="277" t="s">
        <v>409</v>
      </c>
      <c r="B12" s="279" t="s">
        <v>410</v>
      </c>
      <c r="C12" s="280"/>
      <c r="D12" s="263" t="s">
        <v>5</v>
      </c>
      <c r="E12" s="263"/>
      <c r="F12" s="264"/>
      <c r="G12" s="262" t="s">
        <v>6</v>
      </c>
      <c r="H12" s="263"/>
      <c r="I12" s="264"/>
      <c r="J12" s="262" t="s">
        <v>7</v>
      </c>
      <c r="K12" s="263"/>
      <c r="L12" s="264"/>
      <c r="M12" s="272" t="s">
        <v>700</v>
      </c>
    </row>
    <row r="13" spans="1:13" ht="30" customHeight="1" thickBot="1" x14ac:dyDescent="0.3">
      <c r="A13" s="278"/>
      <c r="B13" s="281"/>
      <c r="C13" s="282"/>
      <c r="D13" s="265" t="s">
        <v>11</v>
      </c>
      <c r="E13" s="110" t="s">
        <v>12</v>
      </c>
      <c r="F13" s="110"/>
      <c r="G13" s="268" t="s">
        <v>13</v>
      </c>
      <c r="H13" s="110" t="s">
        <v>12</v>
      </c>
      <c r="I13" s="111"/>
      <c r="J13" s="270" t="s">
        <v>14</v>
      </c>
      <c r="K13" s="110" t="s">
        <v>12</v>
      </c>
      <c r="L13" s="112"/>
      <c r="M13" s="273"/>
    </row>
    <row r="14" spans="1:13" ht="27.75" thickBot="1" x14ac:dyDescent="0.3">
      <c r="A14" s="278"/>
      <c r="B14" s="113" t="s">
        <v>411</v>
      </c>
      <c r="C14" s="114" t="s">
        <v>412</v>
      </c>
      <c r="D14" s="266"/>
      <c r="E14" s="115" t="s">
        <v>15</v>
      </c>
      <c r="F14" s="116" t="s">
        <v>16</v>
      </c>
      <c r="G14" s="269"/>
      <c r="H14" s="115" t="s">
        <v>15</v>
      </c>
      <c r="I14" s="117" t="s">
        <v>16</v>
      </c>
      <c r="J14" s="271"/>
      <c r="K14" s="115" t="s">
        <v>15</v>
      </c>
      <c r="L14" s="117" t="s">
        <v>16</v>
      </c>
      <c r="M14" s="273"/>
    </row>
    <row r="15" spans="1:13" ht="14.25" thickBot="1" x14ac:dyDescent="0.3">
      <c r="A15" s="118">
        <v>1</v>
      </c>
      <c r="B15" s="119">
        <v>2</v>
      </c>
      <c r="C15" s="119" t="s">
        <v>229</v>
      </c>
      <c r="D15" s="120">
        <v>4</v>
      </c>
      <c r="E15" s="120">
        <v>5</v>
      </c>
      <c r="F15" s="121">
        <v>6</v>
      </c>
      <c r="G15" s="122">
        <v>7</v>
      </c>
      <c r="H15" s="122">
        <v>8</v>
      </c>
      <c r="I15" s="123">
        <v>9</v>
      </c>
      <c r="J15" s="120">
        <v>10</v>
      </c>
      <c r="K15" s="120">
        <v>11</v>
      </c>
      <c r="L15" s="117">
        <v>12</v>
      </c>
      <c r="M15" s="274"/>
    </row>
    <row r="16" spans="1:13" s="182" customFormat="1" ht="36.75" customHeight="1" x14ac:dyDescent="0.25">
      <c r="A16" s="124">
        <v>4000</v>
      </c>
      <c r="B16" s="179" t="s">
        <v>654</v>
      </c>
      <c r="C16" s="180"/>
      <c r="D16" s="181">
        <f t="shared" ref="D16:L16" si="0">SUM(D18,D169,D207)</f>
        <v>6998874.9274000004</v>
      </c>
      <c r="E16" s="181">
        <f t="shared" si="0"/>
        <v>5077736.3</v>
      </c>
      <c r="F16" s="181">
        <f t="shared" si="0"/>
        <v>1921138.6273999996</v>
      </c>
      <c r="G16" s="181">
        <f t="shared" si="0"/>
        <v>7005402.3274000008</v>
      </c>
      <c r="H16" s="181">
        <f t="shared" si="0"/>
        <v>5084263.7</v>
      </c>
      <c r="I16" s="181">
        <f t="shared" si="0"/>
        <v>2916138.6274000006</v>
      </c>
      <c r="J16" s="181">
        <f t="shared" si="0"/>
        <v>4648581.9287</v>
      </c>
      <c r="K16" s="181">
        <f t="shared" si="0"/>
        <v>3036421.9659999995</v>
      </c>
      <c r="L16" s="211">
        <f t="shared" si="0"/>
        <v>2467659.9627</v>
      </c>
      <c r="M16" s="218">
        <f>J16/G16*100</f>
        <v>66.357101440386273</v>
      </c>
    </row>
    <row r="17" spans="1:13" s="182" customFormat="1" ht="12.75" x14ac:dyDescent="0.25">
      <c r="A17" s="125"/>
      <c r="B17" s="183" t="s">
        <v>413</v>
      </c>
      <c r="C17" s="184"/>
      <c r="D17" s="185"/>
      <c r="E17" s="185"/>
      <c r="F17" s="185"/>
      <c r="G17" s="185"/>
      <c r="H17" s="185"/>
      <c r="I17" s="185"/>
      <c r="J17" s="185"/>
      <c r="K17" s="185"/>
      <c r="L17" s="212"/>
      <c r="M17" s="215"/>
    </row>
    <row r="18" spans="1:13" s="182" customFormat="1" ht="54.75" customHeight="1" x14ac:dyDescent="0.25">
      <c r="A18" s="125">
        <v>4050</v>
      </c>
      <c r="B18" s="186" t="s">
        <v>655</v>
      </c>
      <c r="C18" s="187" t="s">
        <v>414</v>
      </c>
      <c r="D18" s="185">
        <f t="shared" ref="D18:L18" si="1">SUM(D20,D30,D73,D88,D98,D125,D140)</f>
        <v>5077736.3</v>
      </c>
      <c r="E18" s="185">
        <f t="shared" si="1"/>
        <v>5077736.3</v>
      </c>
      <c r="F18" s="185">
        <f t="shared" si="1"/>
        <v>0</v>
      </c>
      <c r="G18" s="185">
        <f t="shared" si="1"/>
        <v>4089263.7</v>
      </c>
      <c r="H18" s="185">
        <f t="shared" si="1"/>
        <v>5084263.7</v>
      </c>
      <c r="I18" s="185">
        <f t="shared" si="1"/>
        <v>0</v>
      </c>
      <c r="J18" s="185">
        <f t="shared" si="1"/>
        <v>2180921.9659999995</v>
      </c>
      <c r="K18" s="185">
        <f t="shared" si="1"/>
        <v>3036421.9659999995</v>
      </c>
      <c r="L18" s="212">
        <f t="shared" si="1"/>
        <v>0</v>
      </c>
      <c r="M18" s="215">
        <f>J18/G18*100</f>
        <v>53.33287667410638</v>
      </c>
    </row>
    <row r="19" spans="1:13" s="182" customFormat="1" ht="12.75" x14ac:dyDescent="0.25">
      <c r="A19" s="125"/>
      <c r="B19" s="183" t="s">
        <v>413</v>
      </c>
      <c r="C19" s="184"/>
      <c r="D19" s="188"/>
      <c r="E19" s="188"/>
      <c r="F19" s="188"/>
      <c r="G19" s="188"/>
      <c r="H19" s="188"/>
      <c r="I19" s="188"/>
      <c r="J19" s="188"/>
      <c r="K19" s="188"/>
      <c r="L19" s="213"/>
      <c r="M19" s="215"/>
    </row>
    <row r="20" spans="1:13" s="182" customFormat="1" ht="30.75" customHeight="1" x14ac:dyDescent="0.25">
      <c r="A20" s="125">
        <v>4100</v>
      </c>
      <c r="B20" s="189" t="s">
        <v>656</v>
      </c>
      <c r="C20" s="190" t="s">
        <v>414</v>
      </c>
      <c r="D20" s="188">
        <f>SUM(D22,D27)</f>
        <v>1005853.5</v>
      </c>
      <c r="E20" s="188">
        <f>SUM(E22,E27)</f>
        <v>1005853.5</v>
      </c>
      <c r="F20" s="188" t="s">
        <v>21</v>
      </c>
      <c r="G20" s="188">
        <f>SUM(G22,G27)</f>
        <v>1005853.5</v>
      </c>
      <c r="H20" s="188">
        <f>SUM(H22,H27)</f>
        <v>1005853.5</v>
      </c>
      <c r="I20" s="188" t="s">
        <v>21</v>
      </c>
      <c r="J20" s="188">
        <f>SUM(J22,J27)</f>
        <v>541920.97200000007</v>
      </c>
      <c r="K20" s="188">
        <f>SUM(K22,K27)</f>
        <v>541920.97200000007</v>
      </c>
      <c r="L20" s="213" t="s">
        <v>21</v>
      </c>
      <c r="M20" s="215">
        <f>J20/G20*100</f>
        <v>53.876729762336176</v>
      </c>
    </row>
    <row r="21" spans="1:13" s="182" customFormat="1" ht="12.75" x14ac:dyDescent="0.25">
      <c r="A21" s="125"/>
      <c r="B21" s="183" t="s">
        <v>413</v>
      </c>
      <c r="C21" s="184"/>
      <c r="D21" s="188"/>
      <c r="E21" s="188"/>
      <c r="F21" s="188"/>
      <c r="G21" s="188"/>
      <c r="H21" s="188"/>
      <c r="I21" s="188"/>
      <c r="J21" s="188"/>
      <c r="K21" s="188"/>
      <c r="L21" s="213"/>
      <c r="M21" s="215"/>
    </row>
    <row r="22" spans="1:13" s="182" customFormat="1" ht="40.5" customHeight="1" x14ac:dyDescent="0.25">
      <c r="A22" s="125">
        <v>4110</v>
      </c>
      <c r="B22" s="191" t="s">
        <v>657</v>
      </c>
      <c r="C22" s="190" t="s">
        <v>414</v>
      </c>
      <c r="D22" s="188">
        <f>SUM(D24:D26)</f>
        <v>1005853.5</v>
      </c>
      <c r="E22" s="188">
        <f>SUM(E24:E26)</f>
        <v>1005853.5</v>
      </c>
      <c r="F22" s="185" t="s">
        <v>218</v>
      </c>
      <c r="G22" s="188">
        <f>SUM(G24:G26)</f>
        <v>1005853.5</v>
      </c>
      <c r="H22" s="188">
        <f>SUM(H24:H26)</f>
        <v>1005853.5</v>
      </c>
      <c r="I22" s="185" t="s">
        <v>218</v>
      </c>
      <c r="J22" s="188">
        <f>SUM(J24:J26)</f>
        <v>541920.97200000007</v>
      </c>
      <c r="K22" s="188">
        <f>SUM(K24:K26)</f>
        <v>541920.97200000007</v>
      </c>
      <c r="L22" s="212" t="s">
        <v>218</v>
      </c>
      <c r="M22" s="215">
        <f>J22/G22*100</f>
        <v>53.876729762336176</v>
      </c>
    </row>
    <row r="23" spans="1:13" s="182" customFormat="1" ht="12.75" x14ac:dyDescent="0.25">
      <c r="A23" s="125"/>
      <c r="B23" s="192" t="s">
        <v>225</v>
      </c>
      <c r="C23" s="190"/>
      <c r="D23" s="188"/>
      <c r="E23" s="188"/>
      <c r="F23" s="185"/>
      <c r="G23" s="188"/>
      <c r="H23" s="188"/>
      <c r="I23" s="185"/>
      <c r="J23" s="188"/>
      <c r="K23" s="188"/>
      <c r="L23" s="212"/>
      <c r="M23" s="215"/>
    </row>
    <row r="24" spans="1:13" s="182" customFormat="1" ht="25.5" x14ac:dyDescent="0.25">
      <c r="A24" s="125">
        <v>4111</v>
      </c>
      <c r="B24" s="193" t="s">
        <v>415</v>
      </c>
      <c r="C24" s="190" t="s">
        <v>416</v>
      </c>
      <c r="D24" s="188">
        <f>SUM(E24:F24)</f>
        <v>939024</v>
      </c>
      <c r="E24" s="188">
        <v>939024</v>
      </c>
      <c r="F24" s="185" t="s">
        <v>218</v>
      </c>
      <c r="G24" s="188">
        <f>SUM(H24:I24)</f>
        <v>939024</v>
      </c>
      <c r="H24" s="188">
        <v>939024</v>
      </c>
      <c r="I24" s="185" t="s">
        <v>218</v>
      </c>
      <c r="J24" s="188">
        <f>SUM(K24:L24)</f>
        <v>537576.37100000004</v>
      </c>
      <c r="K24" s="188">
        <v>537576.37100000004</v>
      </c>
      <c r="L24" s="212" t="s">
        <v>218</v>
      </c>
      <c r="M24" s="215">
        <f>J24/G24*100</f>
        <v>57.248416547393902</v>
      </c>
    </row>
    <row r="25" spans="1:13" s="182" customFormat="1" ht="27" customHeight="1" x14ac:dyDescent="0.25">
      <c r="A25" s="125">
        <v>4112</v>
      </c>
      <c r="B25" s="193" t="s">
        <v>417</v>
      </c>
      <c r="C25" s="190" t="s">
        <v>418</v>
      </c>
      <c r="D25" s="188">
        <f>SUM(E25:F25)</f>
        <v>66829.5</v>
      </c>
      <c r="E25" s="188">
        <v>66829.5</v>
      </c>
      <c r="F25" s="185" t="s">
        <v>218</v>
      </c>
      <c r="G25" s="188">
        <f>SUM(H25:I25)</f>
        <v>66829.5</v>
      </c>
      <c r="H25" s="188">
        <v>66829.5</v>
      </c>
      <c r="I25" s="185" t="s">
        <v>218</v>
      </c>
      <c r="J25" s="188">
        <f>SUM(K25:L25)</f>
        <v>4344.6009999999997</v>
      </c>
      <c r="K25" s="188">
        <v>4344.6009999999997</v>
      </c>
      <c r="L25" s="212" t="s">
        <v>218</v>
      </c>
      <c r="M25" s="215">
        <f>J25/G25*100</f>
        <v>6.5010227519284145</v>
      </c>
    </row>
    <row r="26" spans="1:13" s="182" customFormat="1" ht="12.75" x14ac:dyDescent="0.25">
      <c r="A26" s="125">
        <v>4114</v>
      </c>
      <c r="B26" s="193" t="s">
        <v>419</v>
      </c>
      <c r="C26" s="190" t="s">
        <v>420</v>
      </c>
      <c r="D26" s="188">
        <f>SUM(E26:F26)</f>
        <v>0</v>
      </c>
      <c r="E26" s="188">
        <v>0</v>
      </c>
      <c r="F26" s="185" t="s">
        <v>218</v>
      </c>
      <c r="G26" s="188">
        <f>SUM(H26:I26)</f>
        <v>0</v>
      </c>
      <c r="H26" s="188">
        <v>0</v>
      </c>
      <c r="I26" s="185" t="s">
        <v>218</v>
      </c>
      <c r="J26" s="188">
        <f>SUM(K26:L26)</f>
        <v>0</v>
      </c>
      <c r="K26" s="188">
        <v>0</v>
      </c>
      <c r="L26" s="212" t="s">
        <v>218</v>
      </c>
      <c r="M26" s="215"/>
    </row>
    <row r="27" spans="1:13" s="182" customFormat="1" ht="34.5" customHeight="1" x14ac:dyDescent="0.25">
      <c r="A27" s="125">
        <v>4120</v>
      </c>
      <c r="B27" s="194" t="s">
        <v>658</v>
      </c>
      <c r="C27" s="190" t="s">
        <v>414</v>
      </c>
      <c r="D27" s="188">
        <f>SUM(D29)</f>
        <v>0</v>
      </c>
      <c r="E27" s="188">
        <f>SUM(E29)</f>
        <v>0</v>
      </c>
      <c r="F27" s="185" t="s">
        <v>218</v>
      </c>
      <c r="G27" s="188">
        <f>SUM(G29)</f>
        <v>0</v>
      </c>
      <c r="H27" s="188">
        <f>SUM(H29)</f>
        <v>0</v>
      </c>
      <c r="I27" s="185" t="s">
        <v>218</v>
      </c>
      <c r="J27" s="188">
        <f>SUM(J29)</f>
        <v>0</v>
      </c>
      <c r="K27" s="188">
        <f>SUM(K29)</f>
        <v>0</v>
      </c>
      <c r="L27" s="212" t="s">
        <v>218</v>
      </c>
      <c r="M27" s="215"/>
    </row>
    <row r="28" spans="1:13" s="182" customFormat="1" ht="12.75" x14ac:dyDescent="0.25">
      <c r="A28" s="125"/>
      <c r="B28" s="192" t="s">
        <v>225</v>
      </c>
      <c r="C28" s="190"/>
      <c r="D28" s="188"/>
      <c r="E28" s="188"/>
      <c r="F28" s="185"/>
      <c r="G28" s="188"/>
      <c r="H28" s="188"/>
      <c r="I28" s="185"/>
      <c r="J28" s="188"/>
      <c r="K28" s="188"/>
      <c r="L28" s="212"/>
      <c r="M28" s="215"/>
    </row>
    <row r="29" spans="1:13" s="182" customFormat="1" ht="22.5" customHeight="1" x14ac:dyDescent="0.25">
      <c r="A29" s="125">
        <v>4121</v>
      </c>
      <c r="B29" s="193" t="s">
        <v>421</v>
      </c>
      <c r="C29" s="190" t="s">
        <v>422</v>
      </c>
      <c r="D29" s="188">
        <f>SUM(E29:F29)</f>
        <v>0</v>
      </c>
      <c r="E29" s="188">
        <v>0</v>
      </c>
      <c r="F29" s="185" t="s">
        <v>218</v>
      </c>
      <c r="G29" s="188">
        <f>SUM(H29:I29)</f>
        <v>0</v>
      </c>
      <c r="H29" s="188">
        <v>0</v>
      </c>
      <c r="I29" s="185" t="s">
        <v>218</v>
      </c>
      <c r="J29" s="188">
        <f>SUM(K29:L29)</f>
        <v>0</v>
      </c>
      <c r="K29" s="188">
        <v>0</v>
      </c>
      <c r="L29" s="212" t="s">
        <v>218</v>
      </c>
      <c r="M29" s="215"/>
    </row>
    <row r="30" spans="1:13" s="182" customFormat="1" ht="53.25" customHeight="1" x14ac:dyDescent="0.25">
      <c r="A30" s="125">
        <v>4200</v>
      </c>
      <c r="B30" s="195" t="s">
        <v>659</v>
      </c>
      <c r="C30" s="190" t="s">
        <v>414</v>
      </c>
      <c r="D30" s="188">
        <f>SUM(D32,D41,D46,D56,D59,D63)</f>
        <v>673907</v>
      </c>
      <c r="E30" s="188">
        <f>SUM(E32,E41,E46,E56,E59,E63)</f>
        <v>673907</v>
      </c>
      <c r="F30" s="185" t="s">
        <v>218</v>
      </c>
      <c r="G30" s="188">
        <f>SUM(G32,G41,G46,G56,G59,G63)</f>
        <v>683061</v>
      </c>
      <c r="H30" s="188">
        <f>SUM(H32,H41,H46,H56,H59,H63)</f>
        <v>683061</v>
      </c>
      <c r="I30" s="185" t="s">
        <v>218</v>
      </c>
      <c r="J30" s="188">
        <f>SUM(J32,J41,J46,J56,J59,J63)</f>
        <v>300453.53629999998</v>
      </c>
      <c r="K30" s="188">
        <f>SUM(K32,K41,K46,K56,K59,K63)</f>
        <v>300453.53629999998</v>
      </c>
      <c r="L30" s="212" t="s">
        <v>218</v>
      </c>
      <c r="M30" s="215">
        <f>J30/G30*100</f>
        <v>43.986340356132168</v>
      </c>
    </row>
    <row r="31" spans="1:13" s="182" customFormat="1" ht="12.75" x14ac:dyDescent="0.25">
      <c r="A31" s="125"/>
      <c r="B31" s="183" t="s">
        <v>413</v>
      </c>
      <c r="C31" s="184"/>
      <c r="D31" s="188"/>
      <c r="E31" s="188"/>
      <c r="F31" s="188"/>
      <c r="G31" s="188"/>
      <c r="H31" s="188"/>
      <c r="I31" s="188"/>
      <c r="J31" s="188"/>
      <c r="K31" s="188"/>
      <c r="L31" s="213"/>
      <c r="M31" s="215"/>
    </row>
    <row r="32" spans="1:13" s="182" customFormat="1" ht="53.25" customHeight="1" x14ac:dyDescent="0.25">
      <c r="A32" s="125">
        <v>4210</v>
      </c>
      <c r="B32" s="194" t="s">
        <v>660</v>
      </c>
      <c r="C32" s="190" t="s">
        <v>414</v>
      </c>
      <c r="D32" s="188">
        <f>SUM(D34:D40)</f>
        <v>224807</v>
      </c>
      <c r="E32" s="188">
        <f>SUM(E34:E40)</f>
        <v>224807</v>
      </c>
      <c r="F32" s="185" t="s">
        <v>218</v>
      </c>
      <c r="G32" s="188">
        <f>SUM(G34:G40)</f>
        <v>228911</v>
      </c>
      <c r="H32" s="188">
        <f>SUM(H34:H40)</f>
        <v>228911</v>
      </c>
      <c r="I32" s="185" t="s">
        <v>218</v>
      </c>
      <c r="J32" s="188">
        <f>SUM(J34:J40)</f>
        <v>167716.66089999999</v>
      </c>
      <c r="K32" s="188">
        <f>SUM(K34:K40)</f>
        <v>167716.66089999999</v>
      </c>
      <c r="L32" s="212" t="s">
        <v>218</v>
      </c>
      <c r="M32" s="215">
        <f>J32/G32*100</f>
        <v>73.267191572270434</v>
      </c>
    </row>
    <row r="33" spans="1:13" s="182" customFormat="1" ht="12.75" x14ac:dyDescent="0.25">
      <c r="A33" s="125"/>
      <c r="B33" s="192" t="s">
        <v>225</v>
      </c>
      <c r="C33" s="190"/>
      <c r="D33" s="188"/>
      <c r="E33" s="188"/>
      <c r="F33" s="185"/>
      <c r="G33" s="188"/>
      <c r="H33" s="188"/>
      <c r="I33" s="185"/>
      <c r="J33" s="188"/>
      <c r="K33" s="188"/>
      <c r="L33" s="212"/>
      <c r="M33" s="215"/>
    </row>
    <row r="34" spans="1:13" s="182" customFormat="1" ht="24.75" customHeight="1" x14ac:dyDescent="0.25">
      <c r="A34" s="125">
        <v>4211</v>
      </c>
      <c r="B34" s="193" t="s">
        <v>423</v>
      </c>
      <c r="C34" s="190" t="s">
        <v>424</v>
      </c>
      <c r="D34" s="188">
        <f t="shared" ref="D34:D40" si="2">SUM(E34:F34)</f>
        <v>500</v>
      </c>
      <c r="E34" s="188">
        <v>500</v>
      </c>
      <c r="F34" s="185" t="s">
        <v>218</v>
      </c>
      <c r="G34" s="188">
        <f t="shared" ref="G34:G40" si="3">SUM(H34:I34)</f>
        <v>500</v>
      </c>
      <c r="H34" s="188">
        <v>500</v>
      </c>
      <c r="I34" s="185" t="s">
        <v>218</v>
      </c>
      <c r="J34" s="188">
        <f t="shared" ref="J34:J40" si="4">SUM(K34:L34)</f>
        <v>0</v>
      </c>
      <c r="K34" s="188">
        <v>0</v>
      </c>
      <c r="L34" s="212" t="s">
        <v>218</v>
      </c>
      <c r="M34" s="215">
        <f t="shared" ref="M34:M39" si="5">J34/G34*100</f>
        <v>0</v>
      </c>
    </row>
    <row r="35" spans="1:13" s="182" customFormat="1" ht="25.5" customHeight="1" x14ac:dyDescent="0.25">
      <c r="A35" s="125">
        <v>4212</v>
      </c>
      <c r="B35" s="193" t="s">
        <v>425</v>
      </c>
      <c r="C35" s="190" t="s">
        <v>426</v>
      </c>
      <c r="D35" s="188">
        <f t="shared" si="2"/>
        <v>134687</v>
      </c>
      <c r="E35" s="188">
        <v>134687</v>
      </c>
      <c r="F35" s="185" t="s">
        <v>218</v>
      </c>
      <c r="G35" s="188">
        <f t="shared" si="3"/>
        <v>134687</v>
      </c>
      <c r="H35" s="188">
        <v>134687</v>
      </c>
      <c r="I35" s="185" t="s">
        <v>218</v>
      </c>
      <c r="J35" s="188">
        <f t="shared" si="4"/>
        <v>122926.4127</v>
      </c>
      <c r="K35" s="188">
        <v>122926.4127</v>
      </c>
      <c r="L35" s="212" t="s">
        <v>218</v>
      </c>
      <c r="M35" s="215">
        <f t="shared" si="5"/>
        <v>91.268209032794559</v>
      </c>
    </row>
    <row r="36" spans="1:13" s="182" customFormat="1" ht="28.5" customHeight="1" x14ac:dyDescent="0.25">
      <c r="A36" s="125">
        <v>4213</v>
      </c>
      <c r="B36" s="193" t="s">
        <v>427</v>
      </c>
      <c r="C36" s="190" t="s">
        <v>428</v>
      </c>
      <c r="D36" s="188">
        <f t="shared" si="2"/>
        <v>59000</v>
      </c>
      <c r="E36" s="188">
        <v>59000</v>
      </c>
      <c r="F36" s="185" t="s">
        <v>218</v>
      </c>
      <c r="G36" s="188">
        <f t="shared" si="3"/>
        <v>63104</v>
      </c>
      <c r="H36" s="188">
        <v>63104</v>
      </c>
      <c r="I36" s="185" t="s">
        <v>218</v>
      </c>
      <c r="J36" s="188">
        <f t="shared" si="4"/>
        <v>33251.1132</v>
      </c>
      <c r="K36" s="188">
        <v>33251.1132</v>
      </c>
      <c r="L36" s="212" t="s">
        <v>218</v>
      </c>
      <c r="M36" s="215">
        <f t="shared" si="5"/>
        <v>52.692560218052741</v>
      </c>
    </row>
    <row r="37" spans="1:13" s="182" customFormat="1" ht="20.25" customHeight="1" x14ac:dyDescent="0.25">
      <c r="A37" s="125">
        <v>4214</v>
      </c>
      <c r="B37" s="193" t="s">
        <v>429</v>
      </c>
      <c r="C37" s="190" t="s">
        <v>430</v>
      </c>
      <c r="D37" s="188">
        <f t="shared" si="2"/>
        <v>8620</v>
      </c>
      <c r="E37" s="188">
        <v>8620</v>
      </c>
      <c r="F37" s="185" t="s">
        <v>218</v>
      </c>
      <c r="G37" s="188">
        <f t="shared" si="3"/>
        <v>8620</v>
      </c>
      <c r="H37" s="188">
        <v>8620</v>
      </c>
      <c r="I37" s="185" t="s">
        <v>218</v>
      </c>
      <c r="J37" s="188">
        <f t="shared" si="4"/>
        <v>5258.7619999999997</v>
      </c>
      <c r="K37" s="188">
        <v>5258.7619999999997</v>
      </c>
      <c r="L37" s="212" t="s">
        <v>218</v>
      </c>
      <c r="M37" s="215">
        <f t="shared" si="5"/>
        <v>61.006519721577725</v>
      </c>
    </row>
    <row r="38" spans="1:13" s="182" customFormat="1" ht="20.25" customHeight="1" x14ac:dyDescent="0.25">
      <c r="A38" s="125">
        <v>4215</v>
      </c>
      <c r="B38" s="193" t="s">
        <v>431</v>
      </c>
      <c r="C38" s="190" t="s">
        <v>432</v>
      </c>
      <c r="D38" s="188">
        <f t="shared" si="2"/>
        <v>2500</v>
      </c>
      <c r="E38" s="188">
        <v>2500</v>
      </c>
      <c r="F38" s="185" t="s">
        <v>218</v>
      </c>
      <c r="G38" s="188">
        <f t="shared" si="3"/>
        <v>2500</v>
      </c>
      <c r="H38" s="188">
        <v>2500</v>
      </c>
      <c r="I38" s="185" t="s">
        <v>218</v>
      </c>
      <c r="J38" s="188">
        <f t="shared" si="4"/>
        <v>1696.123</v>
      </c>
      <c r="K38" s="188">
        <v>1696.123</v>
      </c>
      <c r="L38" s="212" t="s">
        <v>218</v>
      </c>
      <c r="M38" s="215">
        <f t="shared" si="5"/>
        <v>67.844920000000002</v>
      </c>
    </row>
    <row r="39" spans="1:13" s="182" customFormat="1" ht="27.75" customHeight="1" x14ac:dyDescent="0.25">
      <c r="A39" s="125">
        <v>4216</v>
      </c>
      <c r="B39" s="193" t="s">
        <v>433</v>
      </c>
      <c r="C39" s="190" t="s">
        <v>434</v>
      </c>
      <c r="D39" s="188">
        <f t="shared" si="2"/>
        <v>19500</v>
      </c>
      <c r="E39" s="188">
        <v>19500</v>
      </c>
      <c r="F39" s="185" t="s">
        <v>218</v>
      </c>
      <c r="G39" s="188">
        <f t="shared" si="3"/>
        <v>19500</v>
      </c>
      <c r="H39" s="188">
        <v>19500</v>
      </c>
      <c r="I39" s="185" t="s">
        <v>218</v>
      </c>
      <c r="J39" s="188">
        <f t="shared" si="4"/>
        <v>4584.25</v>
      </c>
      <c r="K39" s="188">
        <v>4584.25</v>
      </c>
      <c r="L39" s="212" t="s">
        <v>218</v>
      </c>
      <c r="M39" s="215">
        <f t="shared" si="5"/>
        <v>23.508974358974356</v>
      </c>
    </row>
    <row r="40" spans="1:13" s="182" customFormat="1" ht="25.5" customHeight="1" x14ac:dyDescent="0.25">
      <c r="A40" s="125">
        <v>4217</v>
      </c>
      <c r="B40" s="193" t="s">
        <v>435</v>
      </c>
      <c r="C40" s="190" t="s">
        <v>436</v>
      </c>
      <c r="D40" s="188">
        <f t="shared" si="2"/>
        <v>0</v>
      </c>
      <c r="E40" s="188">
        <v>0</v>
      </c>
      <c r="F40" s="185" t="s">
        <v>218</v>
      </c>
      <c r="G40" s="188">
        <f t="shared" si="3"/>
        <v>0</v>
      </c>
      <c r="H40" s="188">
        <v>0</v>
      </c>
      <c r="I40" s="185" t="s">
        <v>218</v>
      </c>
      <c r="J40" s="188">
        <f t="shared" si="4"/>
        <v>0</v>
      </c>
      <c r="K40" s="188">
        <v>0</v>
      </c>
      <c r="L40" s="212" t="s">
        <v>218</v>
      </c>
      <c r="M40" s="215"/>
    </row>
    <row r="41" spans="1:13" s="182" customFormat="1" ht="39" customHeight="1" x14ac:dyDescent="0.25">
      <c r="A41" s="125">
        <v>4220</v>
      </c>
      <c r="B41" s="194" t="s">
        <v>437</v>
      </c>
      <c r="C41" s="190" t="s">
        <v>414</v>
      </c>
      <c r="D41" s="188">
        <f>SUM(D43:D45)</f>
        <v>6000</v>
      </c>
      <c r="E41" s="188">
        <f>SUM(E43:E45)</f>
        <v>6000</v>
      </c>
      <c r="F41" s="185" t="s">
        <v>218</v>
      </c>
      <c r="G41" s="188">
        <f>SUM(G43:G45)</f>
        <v>6000</v>
      </c>
      <c r="H41" s="188">
        <f>SUM(H43:H45)</f>
        <v>6000</v>
      </c>
      <c r="I41" s="185" t="s">
        <v>218</v>
      </c>
      <c r="J41" s="188">
        <f>SUM(J43:J45)</f>
        <v>4764.5540000000001</v>
      </c>
      <c r="K41" s="188">
        <f>SUM(K43:K45)</f>
        <v>4764.5540000000001</v>
      </c>
      <c r="L41" s="212" t="s">
        <v>218</v>
      </c>
      <c r="M41" s="215">
        <f>J41/G41*100</f>
        <v>79.409233333333333</v>
      </c>
    </row>
    <row r="42" spans="1:13" s="182" customFormat="1" ht="12.75" x14ac:dyDescent="0.25">
      <c r="A42" s="125"/>
      <c r="B42" s="192" t="s">
        <v>225</v>
      </c>
      <c r="C42" s="190"/>
      <c r="D42" s="188"/>
      <c r="E42" s="188"/>
      <c r="F42" s="185"/>
      <c r="G42" s="188"/>
      <c r="H42" s="188"/>
      <c r="I42" s="185"/>
      <c r="J42" s="188"/>
      <c r="K42" s="188"/>
      <c r="L42" s="212"/>
      <c r="M42" s="215"/>
    </row>
    <row r="43" spans="1:13" s="182" customFormat="1" ht="21" customHeight="1" x14ac:dyDescent="0.25">
      <c r="A43" s="125">
        <v>4221</v>
      </c>
      <c r="B43" s="193" t="s">
        <v>438</v>
      </c>
      <c r="C43" s="196">
        <v>4221</v>
      </c>
      <c r="D43" s="188">
        <f>SUM(E43:F43)</f>
        <v>0</v>
      </c>
      <c r="E43" s="188">
        <v>0</v>
      </c>
      <c r="F43" s="185" t="s">
        <v>218</v>
      </c>
      <c r="G43" s="188">
        <f>SUM(H43:I43)</f>
        <v>0</v>
      </c>
      <c r="H43" s="188">
        <v>0</v>
      </c>
      <c r="I43" s="185" t="s">
        <v>218</v>
      </c>
      <c r="J43" s="188">
        <f>SUM(K43:L43)</f>
        <v>0</v>
      </c>
      <c r="K43" s="188">
        <v>0</v>
      </c>
      <c r="L43" s="212" t="s">
        <v>218</v>
      </c>
      <c r="M43" s="215"/>
    </row>
    <row r="44" spans="1:13" s="182" customFormat="1" ht="34.5" customHeight="1" x14ac:dyDescent="0.25">
      <c r="A44" s="125">
        <v>4222</v>
      </c>
      <c r="B44" s="193" t="s">
        <v>439</v>
      </c>
      <c r="C44" s="190" t="s">
        <v>440</v>
      </c>
      <c r="D44" s="188">
        <f>SUM(E44:F44)</f>
        <v>6000</v>
      </c>
      <c r="E44" s="188">
        <v>6000</v>
      </c>
      <c r="F44" s="185" t="s">
        <v>218</v>
      </c>
      <c r="G44" s="188">
        <f>SUM(H44:I44)</f>
        <v>6000</v>
      </c>
      <c r="H44" s="188">
        <v>6000</v>
      </c>
      <c r="I44" s="185" t="s">
        <v>218</v>
      </c>
      <c r="J44" s="188">
        <f>SUM(K44:L44)</f>
        <v>4764.5540000000001</v>
      </c>
      <c r="K44" s="188">
        <v>4764.5540000000001</v>
      </c>
      <c r="L44" s="212" t="s">
        <v>218</v>
      </c>
      <c r="M44" s="215">
        <f>J44/G44*100</f>
        <v>79.409233333333333</v>
      </c>
    </row>
    <row r="45" spans="1:13" s="182" customFormat="1" ht="19.5" customHeight="1" x14ac:dyDescent="0.25">
      <c r="A45" s="125">
        <v>4223</v>
      </c>
      <c r="B45" s="193" t="s">
        <v>441</v>
      </c>
      <c r="C45" s="190" t="s">
        <v>442</v>
      </c>
      <c r="D45" s="188">
        <f>SUM(E45:F45)</f>
        <v>0</v>
      </c>
      <c r="E45" s="188">
        <v>0</v>
      </c>
      <c r="F45" s="185" t="s">
        <v>218</v>
      </c>
      <c r="G45" s="188">
        <f>SUM(H45:I45)</f>
        <v>0</v>
      </c>
      <c r="H45" s="188">
        <v>0</v>
      </c>
      <c r="I45" s="185" t="s">
        <v>218</v>
      </c>
      <c r="J45" s="188">
        <f>SUM(K45:L45)</f>
        <v>0</v>
      </c>
      <c r="K45" s="188">
        <v>0</v>
      </c>
      <c r="L45" s="212" t="s">
        <v>218</v>
      </c>
      <c r="M45" s="215"/>
    </row>
    <row r="46" spans="1:13" s="182" customFormat="1" ht="60.75" customHeight="1" x14ac:dyDescent="0.25">
      <c r="A46" s="125">
        <v>4230</v>
      </c>
      <c r="B46" s="194" t="s">
        <v>661</v>
      </c>
      <c r="C46" s="190" t="s">
        <v>414</v>
      </c>
      <c r="D46" s="188">
        <f>SUM(D48:D55)</f>
        <v>92500</v>
      </c>
      <c r="E46" s="188">
        <f>SUM(E48:E55)</f>
        <v>92500</v>
      </c>
      <c r="F46" s="185" t="s">
        <v>218</v>
      </c>
      <c r="G46" s="188">
        <f>SUM(G48:G55)</f>
        <v>116171.6</v>
      </c>
      <c r="H46" s="188">
        <f>SUM(H48:H55)</f>
        <v>116171.6</v>
      </c>
      <c r="I46" s="185" t="s">
        <v>218</v>
      </c>
      <c r="J46" s="188">
        <f>SUM(J48:J55)</f>
        <v>33137.688999999998</v>
      </c>
      <c r="K46" s="188">
        <f>SUM(K48:K55)</f>
        <v>33137.688999999998</v>
      </c>
      <c r="L46" s="212" t="s">
        <v>218</v>
      </c>
      <c r="M46" s="215">
        <f>J46/G46*100</f>
        <v>28.524776279228309</v>
      </c>
    </row>
    <row r="47" spans="1:13" s="182" customFormat="1" ht="12.75" x14ac:dyDescent="0.25">
      <c r="A47" s="125"/>
      <c r="B47" s="192" t="s">
        <v>225</v>
      </c>
      <c r="C47" s="190"/>
      <c r="D47" s="188"/>
      <c r="E47" s="188"/>
      <c r="F47" s="185"/>
      <c r="G47" s="188"/>
      <c r="H47" s="188"/>
      <c r="I47" s="185"/>
      <c r="J47" s="188"/>
      <c r="K47" s="188"/>
      <c r="L47" s="212"/>
      <c r="M47" s="215"/>
    </row>
    <row r="48" spans="1:13" s="182" customFormat="1" ht="19.5" customHeight="1" x14ac:dyDescent="0.25">
      <c r="A48" s="125">
        <v>4231</v>
      </c>
      <c r="B48" s="193" t="s">
        <v>443</v>
      </c>
      <c r="C48" s="190" t="s">
        <v>444</v>
      </c>
      <c r="D48" s="188">
        <f>SUM(E48:F48)</f>
        <v>0</v>
      </c>
      <c r="E48" s="188">
        <v>0</v>
      </c>
      <c r="F48" s="185" t="s">
        <v>218</v>
      </c>
      <c r="G48" s="188">
        <f t="shared" ref="G48:G55" si="6">SUM(H48:I48)</f>
        <v>0</v>
      </c>
      <c r="H48" s="188">
        <v>0</v>
      </c>
      <c r="I48" s="185" t="s">
        <v>218</v>
      </c>
      <c r="J48" s="188">
        <f t="shared" ref="J48:J55" si="7">SUM(K48:L48)</f>
        <v>0</v>
      </c>
      <c r="K48" s="188">
        <v>0</v>
      </c>
      <c r="L48" s="212" t="s">
        <v>218</v>
      </c>
      <c r="M48" s="215"/>
    </row>
    <row r="49" spans="1:13" s="182" customFormat="1" ht="21.75" customHeight="1" x14ac:dyDescent="0.25">
      <c r="A49" s="125">
        <v>4232</v>
      </c>
      <c r="B49" s="193" t="s">
        <v>445</v>
      </c>
      <c r="C49" s="190" t="s">
        <v>446</v>
      </c>
      <c r="D49" s="188">
        <f t="shared" ref="D49:D55" si="8">SUM(E49:F49)</f>
        <v>4500</v>
      </c>
      <c r="E49" s="188">
        <v>4500</v>
      </c>
      <c r="F49" s="185" t="s">
        <v>218</v>
      </c>
      <c r="G49" s="188">
        <f t="shared" si="6"/>
        <v>9500</v>
      </c>
      <c r="H49" s="188">
        <v>9500</v>
      </c>
      <c r="I49" s="185" t="s">
        <v>218</v>
      </c>
      <c r="J49" s="188">
        <f t="shared" si="7"/>
        <v>6226</v>
      </c>
      <c r="K49" s="188">
        <v>6226</v>
      </c>
      <c r="L49" s="212" t="s">
        <v>218</v>
      </c>
      <c r="M49" s="215">
        <f>J49/G49*100</f>
        <v>65.536842105263162</v>
      </c>
    </row>
    <row r="50" spans="1:13" s="182" customFormat="1" ht="31.5" customHeight="1" x14ac:dyDescent="0.25">
      <c r="A50" s="125">
        <v>4233</v>
      </c>
      <c r="B50" s="193" t="s">
        <v>447</v>
      </c>
      <c r="C50" s="190" t="s">
        <v>448</v>
      </c>
      <c r="D50" s="188">
        <f t="shared" si="8"/>
        <v>3000</v>
      </c>
      <c r="E50" s="188">
        <v>3000</v>
      </c>
      <c r="F50" s="185" t="s">
        <v>218</v>
      </c>
      <c r="G50" s="188">
        <f t="shared" si="6"/>
        <v>3000</v>
      </c>
      <c r="H50" s="188">
        <v>3000</v>
      </c>
      <c r="I50" s="185" t="s">
        <v>218</v>
      </c>
      <c r="J50" s="188">
        <f t="shared" si="7"/>
        <v>80</v>
      </c>
      <c r="K50" s="188">
        <v>80</v>
      </c>
      <c r="L50" s="212" t="s">
        <v>218</v>
      </c>
      <c r="M50" s="215">
        <f>J50/G50*100</f>
        <v>2.666666666666667</v>
      </c>
    </row>
    <row r="51" spans="1:13" s="182" customFormat="1" ht="12.75" x14ac:dyDescent="0.25">
      <c r="A51" s="125">
        <v>4234</v>
      </c>
      <c r="B51" s="193" t="s">
        <v>449</v>
      </c>
      <c r="C51" s="190" t="s">
        <v>450</v>
      </c>
      <c r="D51" s="188">
        <f t="shared" si="8"/>
        <v>3000</v>
      </c>
      <c r="E51" s="188">
        <v>3000</v>
      </c>
      <c r="F51" s="185" t="s">
        <v>218</v>
      </c>
      <c r="G51" s="188">
        <f t="shared" si="6"/>
        <v>3000</v>
      </c>
      <c r="H51" s="188">
        <v>3000</v>
      </c>
      <c r="I51" s="185" t="s">
        <v>218</v>
      </c>
      <c r="J51" s="188">
        <f t="shared" si="7"/>
        <v>127.2</v>
      </c>
      <c r="K51" s="188">
        <v>127.2</v>
      </c>
      <c r="L51" s="212" t="s">
        <v>218</v>
      </c>
      <c r="M51" s="215">
        <f>J51/G51*100</f>
        <v>4.24</v>
      </c>
    </row>
    <row r="52" spans="1:13" s="182" customFormat="1" ht="22.5" customHeight="1" x14ac:dyDescent="0.25">
      <c r="A52" s="125">
        <v>4235</v>
      </c>
      <c r="B52" s="197" t="s">
        <v>451</v>
      </c>
      <c r="C52" s="198">
        <v>4235</v>
      </c>
      <c r="D52" s="188">
        <f t="shared" si="8"/>
        <v>10000</v>
      </c>
      <c r="E52" s="188">
        <v>10000</v>
      </c>
      <c r="F52" s="185" t="s">
        <v>218</v>
      </c>
      <c r="G52" s="188">
        <f t="shared" si="6"/>
        <v>10000</v>
      </c>
      <c r="H52" s="188">
        <v>10000</v>
      </c>
      <c r="I52" s="185" t="s">
        <v>218</v>
      </c>
      <c r="J52" s="188">
        <f t="shared" si="7"/>
        <v>0</v>
      </c>
      <c r="K52" s="188">
        <v>0</v>
      </c>
      <c r="L52" s="212" t="s">
        <v>218</v>
      </c>
      <c r="M52" s="215">
        <f>J52/G52*100</f>
        <v>0</v>
      </c>
    </row>
    <row r="53" spans="1:13" s="182" customFormat="1" ht="27" customHeight="1" x14ac:dyDescent="0.25">
      <c r="A53" s="125">
        <v>4236</v>
      </c>
      <c r="B53" s="193" t="s">
        <v>452</v>
      </c>
      <c r="C53" s="190" t="s">
        <v>453</v>
      </c>
      <c r="D53" s="188">
        <f t="shared" si="8"/>
        <v>0</v>
      </c>
      <c r="E53" s="188">
        <v>0</v>
      </c>
      <c r="F53" s="185" t="s">
        <v>218</v>
      </c>
      <c r="G53" s="188">
        <f t="shared" si="6"/>
        <v>0</v>
      </c>
      <c r="H53" s="188">
        <v>0</v>
      </c>
      <c r="I53" s="185" t="s">
        <v>218</v>
      </c>
      <c r="J53" s="188">
        <f t="shared" si="7"/>
        <v>0</v>
      </c>
      <c r="K53" s="188">
        <v>0</v>
      </c>
      <c r="L53" s="212" t="s">
        <v>218</v>
      </c>
      <c r="M53" s="215"/>
    </row>
    <row r="54" spans="1:13" s="182" customFormat="1" ht="30" customHeight="1" x14ac:dyDescent="0.25">
      <c r="A54" s="125">
        <v>4237</v>
      </c>
      <c r="B54" s="193" t="s">
        <v>454</v>
      </c>
      <c r="C54" s="190" t="s">
        <v>455</v>
      </c>
      <c r="D54" s="188">
        <f t="shared" si="8"/>
        <v>4000</v>
      </c>
      <c r="E54" s="188">
        <v>4000</v>
      </c>
      <c r="F54" s="185" t="s">
        <v>218</v>
      </c>
      <c r="G54" s="188">
        <f t="shared" si="6"/>
        <v>4000</v>
      </c>
      <c r="H54" s="188">
        <v>4000</v>
      </c>
      <c r="I54" s="185" t="s">
        <v>218</v>
      </c>
      <c r="J54" s="188">
        <f t="shared" si="7"/>
        <v>806</v>
      </c>
      <c r="K54" s="188">
        <v>806</v>
      </c>
      <c r="L54" s="212" t="s">
        <v>218</v>
      </c>
      <c r="M54" s="215">
        <f>J54/G54*100</f>
        <v>20.150000000000002</v>
      </c>
    </row>
    <row r="55" spans="1:13" s="182" customFormat="1" ht="18" customHeight="1" x14ac:dyDescent="0.25">
      <c r="A55" s="125">
        <v>4238</v>
      </c>
      <c r="B55" s="193" t="s">
        <v>456</v>
      </c>
      <c r="C55" s="190" t="s">
        <v>457</v>
      </c>
      <c r="D55" s="188">
        <f t="shared" si="8"/>
        <v>68000</v>
      </c>
      <c r="E55" s="188">
        <v>68000</v>
      </c>
      <c r="F55" s="185" t="s">
        <v>218</v>
      </c>
      <c r="G55" s="188">
        <f t="shared" si="6"/>
        <v>86671.6</v>
      </c>
      <c r="H55" s="188">
        <v>86671.6</v>
      </c>
      <c r="I55" s="185" t="s">
        <v>218</v>
      </c>
      <c r="J55" s="188">
        <f t="shared" si="7"/>
        <v>25898.489000000001</v>
      </c>
      <c r="K55" s="188">
        <v>25898.489000000001</v>
      </c>
      <c r="L55" s="212" t="s">
        <v>218</v>
      </c>
      <c r="M55" s="215">
        <f>J55/G55*100</f>
        <v>29.881170994881828</v>
      </c>
    </row>
    <row r="56" spans="1:13" s="182" customFormat="1" ht="47.25" customHeight="1" x14ac:dyDescent="0.25">
      <c r="A56" s="125">
        <v>4240</v>
      </c>
      <c r="B56" s="194" t="s">
        <v>662</v>
      </c>
      <c r="C56" s="190" t="s">
        <v>414</v>
      </c>
      <c r="D56" s="188">
        <f>SUM(D58)</f>
        <v>62000</v>
      </c>
      <c r="E56" s="188">
        <f>SUM(E58)</f>
        <v>62000</v>
      </c>
      <c r="F56" s="185" t="s">
        <v>218</v>
      </c>
      <c r="G56" s="188">
        <f>SUM(G58)</f>
        <v>58328.4</v>
      </c>
      <c r="H56" s="188">
        <f>SUM(H58)</f>
        <v>58328.4</v>
      </c>
      <c r="I56" s="185" t="s">
        <v>218</v>
      </c>
      <c r="J56" s="188">
        <f>SUM(J58)</f>
        <v>3835.7159999999999</v>
      </c>
      <c r="K56" s="188">
        <f>SUM(K58)</f>
        <v>3835.7159999999999</v>
      </c>
      <c r="L56" s="212" t="s">
        <v>218</v>
      </c>
      <c r="M56" s="215">
        <f>J56/G56*100</f>
        <v>6.5760692904314189</v>
      </c>
    </row>
    <row r="57" spans="1:13" s="182" customFormat="1" ht="12.75" x14ac:dyDescent="0.25">
      <c r="A57" s="125"/>
      <c r="B57" s="192" t="s">
        <v>225</v>
      </c>
      <c r="C57" s="190"/>
      <c r="D57" s="188"/>
      <c r="E57" s="188"/>
      <c r="F57" s="185"/>
      <c r="G57" s="188"/>
      <c r="H57" s="188"/>
      <c r="I57" s="185"/>
      <c r="J57" s="188"/>
      <c r="K57" s="188"/>
      <c r="L57" s="212"/>
      <c r="M57" s="215"/>
    </row>
    <row r="58" spans="1:13" s="182" customFormat="1" ht="22.5" customHeight="1" x14ac:dyDescent="0.25">
      <c r="A58" s="125">
        <v>4241</v>
      </c>
      <c r="B58" s="193" t="s">
        <v>458</v>
      </c>
      <c r="C58" s="190" t="s">
        <v>459</v>
      </c>
      <c r="D58" s="188">
        <f>SUM(E58:F58)</f>
        <v>62000</v>
      </c>
      <c r="E58" s="188">
        <v>62000</v>
      </c>
      <c r="F58" s="185" t="s">
        <v>218</v>
      </c>
      <c r="G58" s="188">
        <f>SUM(H58:I58)</f>
        <v>58328.4</v>
      </c>
      <c r="H58" s="188">
        <v>58328.4</v>
      </c>
      <c r="I58" s="185" t="s">
        <v>218</v>
      </c>
      <c r="J58" s="188">
        <f>SUM(K58:L58)</f>
        <v>3835.7159999999999</v>
      </c>
      <c r="K58" s="188">
        <v>3835.7159999999999</v>
      </c>
      <c r="L58" s="212" t="s">
        <v>218</v>
      </c>
      <c r="M58" s="215">
        <f>J58/G58*100</f>
        <v>6.5760692904314189</v>
      </c>
    </row>
    <row r="59" spans="1:13" s="182" customFormat="1" ht="42" customHeight="1" x14ac:dyDescent="0.25">
      <c r="A59" s="125">
        <v>4250</v>
      </c>
      <c r="B59" s="194" t="s">
        <v>460</v>
      </c>
      <c r="C59" s="190" t="s">
        <v>414</v>
      </c>
      <c r="D59" s="188">
        <f>SUM(D61:D62)</f>
        <v>131500</v>
      </c>
      <c r="E59" s="188">
        <f>SUM(E61:E62)</f>
        <v>131500</v>
      </c>
      <c r="F59" s="185" t="s">
        <v>218</v>
      </c>
      <c r="G59" s="188">
        <f>SUM(G61:G62)</f>
        <v>98500</v>
      </c>
      <c r="H59" s="188">
        <f>SUM(H61:H62)</f>
        <v>98500</v>
      </c>
      <c r="I59" s="185" t="s">
        <v>218</v>
      </c>
      <c r="J59" s="188">
        <f>SUM(J61:J62)</f>
        <v>5662.07</v>
      </c>
      <c r="K59" s="188">
        <f>SUM(K61:K62)</f>
        <v>5662.07</v>
      </c>
      <c r="L59" s="212" t="s">
        <v>218</v>
      </c>
      <c r="M59" s="215">
        <f>J59/G59*100</f>
        <v>5.7482944162436542</v>
      </c>
    </row>
    <row r="60" spans="1:13" s="182" customFormat="1" ht="12.75" x14ac:dyDescent="0.25">
      <c r="A60" s="125"/>
      <c r="B60" s="192" t="s">
        <v>225</v>
      </c>
      <c r="C60" s="190"/>
      <c r="D60" s="188"/>
      <c r="E60" s="188"/>
      <c r="F60" s="185"/>
      <c r="G60" s="188"/>
      <c r="H60" s="188"/>
      <c r="I60" s="185"/>
      <c r="J60" s="188"/>
      <c r="K60" s="188"/>
      <c r="L60" s="212"/>
      <c r="M60" s="215"/>
    </row>
    <row r="61" spans="1:13" s="182" customFormat="1" ht="31.5" customHeight="1" x14ac:dyDescent="0.25">
      <c r="A61" s="125">
        <v>4251</v>
      </c>
      <c r="B61" s="193" t="s">
        <v>461</v>
      </c>
      <c r="C61" s="190" t="s">
        <v>462</v>
      </c>
      <c r="D61" s="188">
        <f>SUM(E61:F61)</f>
        <v>116500</v>
      </c>
      <c r="E61" s="188">
        <v>116500</v>
      </c>
      <c r="F61" s="185" t="s">
        <v>218</v>
      </c>
      <c r="G61" s="188">
        <f>SUM(H61:I61)</f>
        <v>83500</v>
      </c>
      <c r="H61" s="188">
        <v>83500</v>
      </c>
      <c r="I61" s="185" t="s">
        <v>218</v>
      </c>
      <c r="J61" s="188">
        <f>SUM(K61:L61)</f>
        <v>4977.07</v>
      </c>
      <c r="K61" s="188">
        <v>4977.07</v>
      </c>
      <c r="L61" s="212" t="s">
        <v>218</v>
      </c>
      <c r="M61" s="215">
        <f>J61/G61*100</f>
        <v>5.9605628742514964</v>
      </c>
    </row>
    <row r="62" spans="1:13" s="182" customFormat="1" ht="25.5" x14ac:dyDescent="0.25">
      <c r="A62" s="125">
        <v>4252</v>
      </c>
      <c r="B62" s="193" t="s">
        <v>463</v>
      </c>
      <c r="C62" s="190" t="s">
        <v>464</v>
      </c>
      <c r="D62" s="188">
        <f>SUM(E62:F62)</f>
        <v>15000</v>
      </c>
      <c r="E62" s="188">
        <v>15000</v>
      </c>
      <c r="F62" s="185" t="s">
        <v>218</v>
      </c>
      <c r="G62" s="188">
        <f>SUM(H62:I62)</f>
        <v>15000</v>
      </c>
      <c r="H62" s="188">
        <v>15000</v>
      </c>
      <c r="I62" s="185" t="s">
        <v>218</v>
      </c>
      <c r="J62" s="188">
        <f>SUM(K62:L62)</f>
        <v>685</v>
      </c>
      <c r="K62" s="188">
        <v>685</v>
      </c>
      <c r="L62" s="212" t="s">
        <v>218</v>
      </c>
      <c r="M62" s="215">
        <f>J62/G62*100</f>
        <v>4.5666666666666664</v>
      </c>
    </row>
    <row r="63" spans="1:13" s="182" customFormat="1" ht="46.5" customHeight="1" x14ac:dyDescent="0.25">
      <c r="A63" s="125">
        <v>4260</v>
      </c>
      <c r="B63" s="194" t="s">
        <v>663</v>
      </c>
      <c r="C63" s="190" t="s">
        <v>414</v>
      </c>
      <c r="D63" s="188">
        <f>SUM(D65:D72)</f>
        <v>157100</v>
      </c>
      <c r="E63" s="188">
        <f>SUM(E65:E72)</f>
        <v>157100</v>
      </c>
      <c r="F63" s="185" t="s">
        <v>218</v>
      </c>
      <c r="G63" s="188">
        <f>SUM(G65:G72)</f>
        <v>175150</v>
      </c>
      <c r="H63" s="188">
        <f>SUM(H65:H72)</f>
        <v>175150</v>
      </c>
      <c r="I63" s="185" t="s">
        <v>218</v>
      </c>
      <c r="J63" s="188">
        <f>SUM(J65:J72)</f>
        <v>85336.846400000009</v>
      </c>
      <c r="K63" s="188">
        <f>SUM(K65:K72)</f>
        <v>85336.846400000009</v>
      </c>
      <c r="L63" s="212" t="s">
        <v>218</v>
      </c>
      <c r="M63" s="215">
        <f>J63/G63*100</f>
        <v>48.722150385383962</v>
      </c>
    </row>
    <row r="64" spans="1:13" s="182" customFormat="1" ht="12.75" x14ac:dyDescent="0.25">
      <c r="A64" s="125"/>
      <c r="B64" s="192" t="s">
        <v>225</v>
      </c>
      <c r="C64" s="190"/>
      <c r="D64" s="188"/>
      <c r="E64" s="188"/>
      <c r="F64" s="185"/>
      <c r="G64" s="188"/>
      <c r="H64" s="188"/>
      <c r="I64" s="185"/>
      <c r="J64" s="188"/>
      <c r="K64" s="188"/>
      <c r="L64" s="212"/>
      <c r="M64" s="215"/>
    </row>
    <row r="65" spans="1:13" s="182" customFormat="1" ht="24" customHeight="1" x14ac:dyDescent="0.25">
      <c r="A65" s="125">
        <v>4261</v>
      </c>
      <c r="B65" s="193" t="s">
        <v>465</v>
      </c>
      <c r="C65" s="190" t="s">
        <v>466</v>
      </c>
      <c r="D65" s="188">
        <f t="shared" ref="D65:D72" si="9">SUM(E65:F65)</f>
        <v>15100</v>
      </c>
      <c r="E65" s="188">
        <v>15100</v>
      </c>
      <c r="F65" s="185" t="s">
        <v>218</v>
      </c>
      <c r="G65" s="188">
        <f t="shared" ref="G65:G72" si="10">SUM(H65:I65)</f>
        <v>15100</v>
      </c>
      <c r="H65" s="188">
        <v>15100</v>
      </c>
      <c r="I65" s="185" t="s">
        <v>218</v>
      </c>
      <c r="J65" s="188">
        <f t="shared" ref="J65:J72" si="11">SUM(K65:L65)</f>
        <v>9602.85</v>
      </c>
      <c r="K65" s="188">
        <v>9602.85</v>
      </c>
      <c r="L65" s="212" t="s">
        <v>218</v>
      </c>
      <c r="M65" s="215">
        <f>J65/G65*100</f>
        <v>63.59503311258279</v>
      </c>
    </row>
    <row r="66" spans="1:13" s="182" customFormat="1" ht="27.75" customHeight="1" x14ac:dyDescent="0.25">
      <c r="A66" s="125">
        <v>4262</v>
      </c>
      <c r="B66" s="193" t="s">
        <v>467</v>
      </c>
      <c r="C66" s="190" t="s">
        <v>468</v>
      </c>
      <c r="D66" s="188">
        <f t="shared" si="9"/>
        <v>0</v>
      </c>
      <c r="E66" s="188">
        <v>0</v>
      </c>
      <c r="F66" s="185" t="s">
        <v>218</v>
      </c>
      <c r="G66" s="188">
        <f t="shared" si="10"/>
        <v>0</v>
      </c>
      <c r="H66" s="188">
        <v>0</v>
      </c>
      <c r="I66" s="185" t="s">
        <v>218</v>
      </c>
      <c r="J66" s="188">
        <f t="shared" si="11"/>
        <v>0</v>
      </c>
      <c r="K66" s="188">
        <v>0</v>
      </c>
      <c r="L66" s="212" t="s">
        <v>218</v>
      </c>
      <c r="M66" s="215"/>
    </row>
    <row r="67" spans="1:13" s="182" customFormat="1" ht="35.25" customHeight="1" x14ac:dyDescent="0.25">
      <c r="A67" s="125">
        <v>4263</v>
      </c>
      <c r="B67" s="193" t="s">
        <v>469</v>
      </c>
      <c r="C67" s="190" t="s">
        <v>470</v>
      </c>
      <c r="D67" s="188">
        <f t="shared" si="9"/>
        <v>0</v>
      </c>
      <c r="E67" s="188">
        <v>0</v>
      </c>
      <c r="F67" s="185" t="s">
        <v>218</v>
      </c>
      <c r="G67" s="188">
        <f t="shared" si="10"/>
        <v>0</v>
      </c>
      <c r="H67" s="188">
        <v>0</v>
      </c>
      <c r="I67" s="185" t="s">
        <v>218</v>
      </c>
      <c r="J67" s="188">
        <f t="shared" si="11"/>
        <v>0</v>
      </c>
      <c r="K67" s="188">
        <v>0</v>
      </c>
      <c r="L67" s="212" t="s">
        <v>218</v>
      </c>
      <c r="M67" s="215"/>
    </row>
    <row r="68" spans="1:13" s="182" customFormat="1" ht="12.75" x14ac:dyDescent="0.25">
      <c r="A68" s="125">
        <v>4264</v>
      </c>
      <c r="B68" s="193" t="s">
        <v>471</v>
      </c>
      <c r="C68" s="190" t="s">
        <v>472</v>
      </c>
      <c r="D68" s="188">
        <f t="shared" si="9"/>
        <v>80000</v>
      </c>
      <c r="E68" s="188">
        <v>80000</v>
      </c>
      <c r="F68" s="185" t="s">
        <v>218</v>
      </c>
      <c r="G68" s="188">
        <f t="shared" si="10"/>
        <v>80000</v>
      </c>
      <c r="H68" s="188">
        <v>80000</v>
      </c>
      <c r="I68" s="185" t="s">
        <v>218</v>
      </c>
      <c r="J68" s="188">
        <f t="shared" si="11"/>
        <v>66360.399999999994</v>
      </c>
      <c r="K68" s="188">
        <v>66360.399999999994</v>
      </c>
      <c r="L68" s="212" t="s">
        <v>218</v>
      </c>
      <c r="M68" s="215">
        <f>J68/G68*100</f>
        <v>82.950499999999991</v>
      </c>
    </row>
    <row r="69" spans="1:13" s="182" customFormat="1" ht="25.5" customHeight="1" x14ac:dyDescent="0.25">
      <c r="A69" s="125">
        <v>4265</v>
      </c>
      <c r="B69" s="193" t="s">
        <v>473</v>
      </c>
      <c r="C69" s="190" t="s">
        <v>474</v>
      </c>
      <c r="D69" s="188">
        <f t="shared" si="9"/>
        <v>0</v>
      </c>
      <c r="E69" s="188">
        <v>0</v>
      </c>
      <c r="F69" s="185" t="s">
        <v>218</v>
      </c>
      <c r="G69" s="188">
        <f t="shared" si="10"/>
        <v>0</v>
      </c>
      <c r="H69" s="188">
        <v>0</v>
      </c>
      <c r="I69" s="185" t="s">
        <v>218</v>
      </c>
      <c r="J69" s="188">
        <f t="shared" si="11"/>
        <v>0</v>
      </c>
      <c r="K69" s="188">
        <v>0</v>
      </c>
      <c r="L69" s="212" t="s">
        <v>218</v>
      </c>
      <c r="M69" s="215"/>
    </row>
    <row r="70" spans="1:13" s="182" customFormat="1" ht="20.25" customHeight="1" x14ac:dyDescent="0.25">
      <c r="A70" s="125">
        <v>4266</v>
      </c>
      <c r="B70" s="193" t="s">
        <v>475</v>
      </c>
      <c r="C70" s="190" t="s">
        <v>476</v>
      </c>
      <c r="D70" s="188">
        <f t="shared" si="9"/>
        <v>0</v>
      </c>
      <c r="E70" s="188">
        <v>0</v>
      </c>
      <c r="F70" s="185" t="s">
        <v>218</v>
      </c>
      <c r="G70" s="188">
        <f t="shared" si="10"/>
        <v>0</v>
      </c>
      <c r="H70" s="188">
        <v>0</v>
      </c>
      <c r="I70" s="185" t="s">
        <v>218</v>
      </c>
      <c r="J70" s="188">
        <f t="shared" si="11"/>
        <v>0</v>
      </c>
      <c r="K70" s="188">
        <v>0</v>
      </c>
      <c r="L70" s="212" t="s">
        <v>218</v>
      </c>
      <c r="M70" s="215"/>
    </row>
    <row r="71" spans="1:13" s="182" customFormat="1" ht="18.75" customHeight="1" x14ac:dyDescent="0.25">
      <c r="A71" s="125">
        <v>4267</v>
      </c>
      <c r="B71" s="193" t="s">
        <v>477</v>
      </c>
      <c r="C71" s="190" t="s">
        <v>478</v>
      </c>
      <c r="D71" s="188">
        <f t="shared" si="9"/>
        <v>12000</v>
      </c>
      <c r="E71" s="188">
        <v>12000</v>
      </c>
      <c r="F71" s="185" t="s">
        <v>218</v>
      </c>
      <c r="G71" s="188">
        <f t="shared" si="10"/>
        <v>12050</v>
      </c>
      <c r="H71" s="188">
        <v>12050</v>
      </c>
      <c r="I71" s="185" t="s">
        <v>218</v>
      </c>
      <c r="J71" s="188">
        <f t="shared" si="11"/>
        <v>4020.6455999999998</v>
      </c>
      <c r="K71" s="188">
        <v>4020.6455999999998</v>
      </c>
      <c r="L71" s="212" t="s">
        <v>218</v>
      </c>
      <c r="M71" s="215">
        <f>J71/G71*100</f>
        <v>33.366353526970954</v>
      </c>
    </row>
    <row r="72" spans="1:13" s="182" customFormat="1" ht="24" customHeight="1" x14ac:dyDescent="0.25">
      <c r="A72" s="125">
        <v>4268</v>
      </c>
      <c r="B72" s="193" t="s">
        <v>479</v>
      </c>
      <c r="C72" s="190" t="s">
        <v>480</v>
      </c>
      <c r="D72" s="188">
        <f t="shared" si="9"/>
        <v>50000</v>
      </c>
      <c r="E72" s="188">
        <v>50000</v>
      </c>
      <c r="F72" s="185" t="s">
        <v>218</v>
      </c>
      <c r="G72" s="188">
        <f t="shared" si="10"/>
        <v>68000</v>
      </c>
      <c r="H72" s="188">
        <v>68000</v>
      </c>
      <c r="I72" s="185" t="s">
        <v>218</v>
      </c>
      <c r="J72" s="188">
        <f t="shared" si="11"/>
        <v>5352.9507999999996</v>
      </c>
      <c r="K72" s="188">
        <v>5352.9507999999996</v>
      </c>
      <c r="L72" s="212" t="s">
        <v>218</v>
      </c>
      <c r="M72" s="215">
        <f>J72/G72*100</f>
        <v>7.8719864705882356</v>
      </c>
    </row>
    <row r="73" spans="1:13" s="182" customFormat="1" ht="22.5" customHeight="1" x14ac:dyDescent="0.25">
      <c r="A73" s="125">
        <v>4300</v>
      </c>
      <c r="B73" s="194" t="s">
        <v>664</v>
      </c>
      <c r="C73" s="190" t="s">
        <v>414</v>
      </c>
      <c r="D73" s="188">
        <f>SUM(D75,D79,D83)</f>
        <v>0</v>
      </c>
      <c r="E73" s="188">
        <f>SUM(E75,E79,E83)</f>
        <v>0</v>
      </c>
      <c r="F73" s="185" t="s">
        <v>218</v>
      </c>
      <c r="G73" s="188">
        <f>SUM(G75,G79,G83)</f>
        <v>0</v>
      </c>
      <c r="H73" s="188">
        <f>SUM(H75,H79,H83)</f>
        <v>0</v>
      </c>
      <c r="I73" s="185" t="s">
        <v>218</v>
      </c>
      <c r="J73" s="188">
        <f>SUM(J75,J79,J83)</f>
        <v>0</v>
      </c>
      <c r="K73" s="188">
        <f>SUM(K75,K79,K83)</f>
        <v>0</v>
      </c>
      <c r="L73" s="212" t="s">
        <v>218</v>
      </c>
      <c r="M73" s="215"/>
    </row>
    <row r="74" spans="1:13" s="182" customFormat="1" ht="12.75" x14ac:dyDescent="0.25">
      <c r="A74" s="125"/>
      <c r="B74" s="183" t="s">
        <v>413</v>
      </c>
      <c r="C74" s="184"/>
      <c r="D74" s="188"/>
      <c r="E74" s="188"/>
      <c r="F74" s="188"/>
      <c r="G74" s="188"/>
      <c r="H74" s="188"/>
      <c r="I74" s="188"/>
      <c r="J74" s="188"/>
      <c r="K74" s="188"/>
      <c r="L74" s="213"/>
      <c r="M74" s="215"/>
    </row>
    <row r="75" spans="1:13" s="182" customFormat="1" ht="28.5" customHeight="1" x14ac:dyDescent="0.25">
      <c r="A75" s="125">
        <v>4310</v>
      </c>
      <c r="B75" s="194" t="s">
        <v>665</v>
      </c>
      <c r="C75" s="190" t="s">
        <v>414</v>
      </c>
      <c r="D75" s="188">
        <f>SUM(D77:D78)</f>
        <v>0</v>
      </c>
      <c r="E75" s="188">
        <f t="shared" ref="E75:K75" si="12">SUM(E77:E78)</f>
        <v>0</v>
      </c>
      <c r="F75" s="188" t="s">
        <v>21</v>
      </c>
      <c r="G75" s="188">
        <f t="shared" si="12"/>
        <v>0</v>
      </c>
      <c r="H75" s="188">
        <f t="shared" si="12"/>
        <v>0</v>
      </c>
      <c r="I75" s="188" t="s">
        <v>21</v>
      </c>
      <c r="J75" s="188">
        <f t="shared" si="12"/>
        <v>0</v>
      </c>
      <c r="K75" s="188">
        <f t="shared" si="12"/>
        <v>0</v>
      </c>
      <c r="L75" s="213" t="s">
        <v>21</v>
      </c>
      <c r="M75" s="215"/>
    </row>
    <row r="76" spans="1:13" s="182" customFormat="1" ht="12.75" x14ac:dyDescent="0.25">
      <c r="A76" s="125"/>
      <c r="B76" s="192" t="s">
        <v>225</v>
      </c>
      <c r="C76" s="190"/>
      <c r="D76" s="188"/>
      <c r="E76" s="188"/>
      <c r="F76" s="185"/>
      <c r="G76" s="188"/>
      <c r="H76" s="188"/>
      <c r="I76" s="185"/>
      <c r="J76" s="188"/>
      <c r="K76" s="188"/>
      <c r="L76" s="212"/>
      <c r="M76" s="215"/>
    </row>
    <row r="77" spans="1:13" s="182" customFormat="1" ht="19.5" customHeight="1" x14ac:dyDescent="0.25">
      <c r="A77" s="125">
        <v>4311</v>
      </c>
      <c r="B77" s="193" t="s">
        <v>481</v>
      </c>
      <c r="C77" s="190" t="s">
        <v>482</v>
      </c>
      <c r="D77" s="188">
        <f>SUM(E77:F77)</f>
        <v>0</v>
      </c>
      <c r="E77" s="188">
        <v>0</v>
      </c>
      <c r="F77" s="185" t="s">
        <v>218</v>
      </c>
      <c r="G77" s="188">
        <f>SUM(H77:I77)</f>
        <v>0</v>
      </c>
      <c r="H77" s="188">
        <v>0</v>
      </c>
      <c r="I77" s="185" t="s">
        <v>218</v>
      </c>
      <c r="J77" s="188">
        <f>SUM(K77:L77)</f>
        <v>0</v>
      </c>
      <c r="K77" s="188">
        <v>0</v>
      </c>
      <c r="L77" s="212" t="s">
        <v>218</v>
      </c>
      <c r="M77" s="215"/>
    </row>
    <row r="78" spans="1:13" s="182" customFormat="1" ht="12.75" x14ac:dyDescent="0.25">
      <c r="A78" s="125">
        <v>4312</v>
      </c>
      <c r="B78" s="193" t="s">
        <v>483</v>
      </c>
      <c r="C78" s="190" t="s">
        <v>484</v>
      </c>
      <c r="D78" s="188">
        <f>SUM(E78:F78)</f>
        <v>0</v>
      </c>
      <c r="E78" s="188">
        <v>0</v>
      </c>
      <c r="F78" s="185" t="s">
        <v>218</v>
      </c>
      <c r="G78" s="188">
        <f>SUM(H78:I78)</f>
        <v>0</v>
      </c>
      <c r="H78" s="188">
        <v>0</v>
      </c>
      <c r="I78" s="185" t="s">
        <v>218</v>
      </c>
      <c r="J78" s="188">
        <f>SUM(K78:L78)</f>
        <v>0</v>
      </c>
      <c r="K78" s="188">
        <v>0</v>
      </c>
      <c r="L78" s="212" t="s">
        <v>218</v>
      </c>
      <c r="M78" s="215"/>
    </row>
    <row r="79" spans="1:13" s="182" customFormat="1" ht="30.75" customHeight="1" x14ac:dyDescent="0.25">
      <c r="A79" s="125">
        <v>4320</v>
      </c>
      <c r="B79" s="194" t="s">
        <v>666</v>
      </c>
      <c r="C79" s="190" t="s">
        <v>414</v>
      </c>
      <c r="D79" s="188">
        <f>SUM(D81:D82)</f>
        <v>0</v>
      </c>
      <c r="E79" s="188">
        <f t="shared" ref="E79:K79" si="13">SUM(E81:E82)</f>
        <v>0</v>
      </c>
      <c r="F79" s="188" t="s">
        <v>21</v>
      </c>
      <c r="G79" s="188">
        <f t="shared" si="13"/>
        <v>0</v>
      </c>
      <c r="H79" s="188">
        <f t="shared" si="13"/>
        <v>0</v>
      </c>
      <c r="I79" s="188" t="s">
        <v>21</v>
      </c>
      <c r="J79" s="188">
        <f t="shared" si="13"/>
        <v>0</v>
      </c>
      <c r="K79" s="188">
        <f t="shared" si="13"/>
        <v>0</v>
      </c>
      <c r="L79" s="213" t="s">
        <v>21</v>
      </c>
      <c r="M79" s="215"/>
    </row>
    <row r="80" spans="1:13" s="182" customFormat="1" ht="12.75" x14ac:dyDescent="0.25">
      <c r="A80" s="125"/>
      <c r="B80" s="192" t="s">
        <v>225</v>
      </c>
      <c r="C80" s="190"/>
      <c r="D80" s="188"/>
      <c r="E80" s="188"/>
      <c r="F80" s="185"/>
      <c r="G80" s="188"/>
      <c r="H80" s="188"/>
      <c r="I80" s="185"/>
      <c r="J80" s="188"/>
      <c r="K80" s="188"/>
      <c r="L80" s="212"/>
      <c r="M80" s="215"/>
    </row>
    <row r="81" spans="1:13" s="182" customFormat="1" ht="24.75" customHeight="1" x14ac:dyDescent="0.25">
      <c r="A81" s="125">
        <v>4321</v>
      </c>
      <c r="B81" s="193" t="s">
        <v>485</v>
      </c>
      <c r="C81" s="190" t="s">
        <v>486</v>
      </c>
      <c r="D81" s="188">
        <f>SUM(E81:F81)</f>
        <v>0</v>
      </c>
      <c r="E81" s="188">
        <v>0</v>
      </c>
      <c r="F81" s="185" t="s">
        <v>218</v>
      </c>
      <c r="G81" s="188">
        <f>SUM(H81:I81)</f>
        <v>0</v>
      </c>
      <c r="H81" s="188">
        <v>0</v>
      </c>
      <c r="I81" s="185" t="s">
        <v>218</v>
      </c>
      <c r="J81" s="188">
        <f>SUM(K81:L81)</f>
        <v>0</v>
      </c>
      <c r="K81" s="188">
        <v>0</v>
      </c>
      <c r="L81" s="212" t="s">
        <v>218</v>
      </c>
      <c r="M81" s="215"/>
    </row>
    <row r="82" spans="1:13" s="182" customFormat="1" ht="25.5" customHeight="1" x14ac:dyDescent="0.25">
      <c r="A82" s="125">
        <v>4322</v>
      </c>
      <c r="B82" s="193" t="s">
        <v>487</v>
      </c>
      <c r="C82" s="190" t="s">
        <v>488</v>
      </c>
      <c r="D82" s="188">
        <f>SUM(E82:F82)</f>
        <v>0</v>
      </c>
      <c r="E82" s="188">
        <v>0</v>
      </c>
      <c r="F82" s="185" t="s">
        <v>218</v>
      </c>
      <c r="G82" s="188">
        <f>SUM(H82:I82)</f>
        <v>0</v>
      </c>
      <c r="H82" s="188">
        <v>0</v>
      </c>
      <c r="I82" s="185" t="s">
        <v>218</v>
      </c>
      <c r="J82" s="188">
        <f>SUM(K82:L82)</f>
        <v>0</v>
      </c>
      <c r="K82" s="188">
        <v>0</v>
      </c>
      <c r="L82" s="212" t="s">
        <v>218</v>
      </c>
      <c r="M82" s="215"/>
    </row>
    <row r="83" spans="1:13" s="182" customFormat="1" ht="35.25" customHeight="1" x14ac:dyDescent="0.25">
      <c r="A83" s="125">
        <v>4330</v>
      </c>
      <c r="B83" s="194" t="s">
        <v>667</v>
      </c>
      <c r="C83" s="190" t="s">
        <v>414</v>
      </c>
      <c r="D83" s="188">
        <f>SUM(D85:D87)</f>
        <v>0</v>
      </c>
      <c r="E83" s="188">
        <f>SUM(E85:E87)</f>
        <v>0</v>
      </c>
      <c r="F83" s="185" t="s">
        <v>218</v>
      </c>
      <c r="G83" s="188">
        <f>SUM(G85:G87)</f>
        <v>0</v>
      </c>
      <c r="H83" s="188">
        <f>SUM(H85:H87)</f>
        <v>0</v>
      </c>
      <c r="I83" s="185" t="s">
        <v>218</v>
      </c>
      <c r="J83" s="188">
        <f>SUM(J85:J87)</f>
        <v>0</v>
      </c>
      <c r="K83" s="188">
        <f>SUM(K85:K87)</f>
        <v>0</v>
      </c>
      <c r="L83" s="212" t="s">
        <v>218</v>
      </c>
      <c r="M83" s="215"/>
    </row>
    <row r="84" spans="1:13" s="182" customFormat="1" ht="12.75" x14ac:dyDescent="0.25">
      <c r="A84" s="125"/>
      <c r="B84" s="192" t="s">
        <v>225</v>
      </c>
      <c r="C84" s="190"/>
      <c r="D84" s="188"/>
      <c r="E84" s="188"/>
      <c r="F84" s="185"/>
      <c r="G84" s="188"/>
      <c r="H84" s="188"/>
      <c r="I84" s="185"/>
      <c r="J84" s="188"/>
      <c r="K84" s="188"/>
      <c r="L84" s="212"/>
      <c r="M84" s="215"/>
    </row>
    <row r="85" spans="1:13" s="182" customFormat="1" ht="25.5" x14ac:dyDescent="0.25">
      <c r="A85" s="125">
        <v>4331</v>
      </c>
      <c r="B85" s="193" t="s">
        <v>489</v>
      </c>
      <c r="C85" s="190" t="s">
        <v>490</v>
      </c>
      <c r="D85" s="188">
        <f>SUM(E85:F85)</f>
        <v>0</v>
      </c>
      <c r="E85" s="188">
        <v>0</v>
      </c>
      <c r="F85" s="185" t="s">
        <v>218</v>
      </c>
      <c r="G85" s="188">
        <f>SUM(H85:I85)</f>
        <v>0</v>
      </c>
      <c r="H85" s="188">
        <v>0</v>
      </c>
      <c r="I85" s="185" t="s">
        <v>218</v>
      </c>
      <c r="J85" s="188">
        <f>SUM(K85:L85)</f>
        <v>0</v>
      </c>
      <c r="K85" s="188">
        <v>0</v>
      </c>
      <c r="L85" s="212" t="s">
        <v>218</v>
      </c>
      <c r="M85" s="215"/>
    </row>
    <row r="86" spans="1:13" s="182" customFormat="1" ht="12.75" x14ac:dyDescent="0.25">
      <c r="A86" s="125">
        <v>4332</v>
      </c>
      <c r="B86" s="193" t="s">
        <v>491</v>
      </c>
      <c r="C86" s="190" t="s">
        <v>492</v>
      </c>
      <c r="D86" s="188">
        <f>SUM(E86:F86)</f>
        <v>0</v>
      </c>
      <c r="E86" s="188">
        <v>0</v>
      </c>
      <c r="F86" s="185" t="s">
        <v>218</v>
      </c>
      <c r="G86" s="188">
        <f>SUM(H86:I86)</f>
        <v>0</v>
      </c>
      <c r="H86" s="188">
        <v>0</v>
      </c>
      <c r="I86" s="185" t="s">
        <v>218</v>
      </c>
      <c r="J86" s="188">
        <f>SUM(K86:L86)</f>
        <v>0</v>
      </c>
      <c r="K86" s="188">
        <v>0</v>
      </c>
      <c r="L86" s="212" t="s">
        <v>218</v>
      </c>
      <c r="M86" s="215"/>
    </row>
    <row r="87" spans="1:13" s="182" customFormat="1" ht="22.5" customHeight="1" x14ac:dyDescent="0.25">
      <c r="A87" s="125">
        <v>4333</v>
      </c>
      <c r="B87" s="193" t="s">
        <v>493</v>
      </c>
      <c r="C87" s="190" t="s">
        <v>494</v>
      </c>
      <c r="D87" s="188">
        <f>SUM(E87:F87)</f>
        <v>0</v>
      </c>
      <c r="E87" s="188">
        <v>0</v>
      </c>
      <c r="F87" s="185" t="s">
        <v>218</v>
      </c>
      <c r="G87" s="188">
        <f>SUM(H87:I87)</f>
        <v>0</v>
      </c>
      <c r="H87" s="188">
        <v>0</v>
      </c>
      <c r="I87" s="185" t="s">
        <v>218</v>
      </c>
      <c r="J87" s="188">
        <f>SUM(K87:L87)</f>
        <v>0</v>
      </c>
      <c r="K87" s="188">
        <v>0</v>
      </c>
      <c r="L87" s="212" t="s">
        <v>218</v>
      </c>
      <c r="M87" s="215"/>
    </row>
    <row r="88" spans="1:13" s="182" customFormat="1" ht="24.75" customHeight="1" x14ac:dyDescent="0.25">
      <c r="A88" s="125">
        <v>4400</v>
      </c>
      <c r="B88" s="195" t="s">
        <v>668</v>
      </c>
      <c r="C88" s="190" t="s">
        <v>414</v>
      </c>
      <c r="D88" s="188">
        <f>SUM(D90,D94)</f>
        <v>2266228.54</v>
      </c>
      <c r="E88" s="188">
        <f>SUM(E90,E94)</f>
        <v>2266228.54</v>
      </c>
      <c r="F88" s="185" t="s">
        <v>218</v>
      </c>
      <c r="G88" s="188">
        <f>SUM(G90,G94)</f>
        <v>2272705.94</v>
      </c>
      <c r="H88" s="188">
        <f>SUM(H90,H94)</f>
        <v>2272705.94</v>
      </c>
      <c r="I88" s="185" t="s">
        <v>218</v>
      </c>
      <c r="J88" s="188">
        <f>SUM(J90,J94)</f>
        <v>1291307.2346999999</v>
      </c>
      <c r="K88" s="188">
        <f>SUM(K90,K94)</f>
        <v>1291307.2346999999</v>
      </c>
      <c r="L88" s="212" t="s">
        <v>218</v>
      </c>
      <c r="M88" s="215">
        <f>J88/G88*100</f>
        <v>56.818051643759951</v>
      </c>
    </row>
    <row r="89" spans="1:13" s="182" customFormat="1" ht="12.75" x14ac:dyDescent="0.25">
      <c r="A89" s="125"/>
      <c r="B89" s="183" t="s">
        <v>413</v>
      </c>
      <c r="C89" s="184"/>
      <c r="D89" s="188"/>
      <c r="E89" s="188"/>
      <c r="F89" s="188"/>
      <c r="G89" s="188"/>
      <c r="H89" s="188"/>
      <c r="I89" s="188"/>
      <c r="J89" s="188"/>
      <c r="K89" s="188"/>
      <c r="L89" s="213"/>
      <c r="M89" s="215"/>
    </row>
    <row r="90" spans="1:13" s="182" customFormat="1" ht="53.25" customHeight="1" x14ac:dyDescent="0.25">
      <c r="A90" s="125">
        <v>4410</v>
      </c>
      <c r="B90" s="194" t="s">
        <v>669</v>
      </c>
      <c r="C90" s="190" t="s">
        <v>414</v>
      </c>
      <c r="D90" s="188">
        <f>SUM(D92:D93)</f>
        <v>2266228.54</v>
      </c>
      <c r="E90" s="188">
        <f t="shared" ref="E90:K90" si="14">SUM(E92:E93)</f>
        <v>2266228.54</v>
      </c>
      <c r="F90" s="188" t="s">
        <v>21</v>
      </c>
      <c r="G90" s="188">
        <f t="shared" si="14"/>
        <v>2272705.94</v>
      </c>
      <c r="H90" s="188">
        <f t="shared" si="14"/>
        <v>2272705.94</v>
      </c>
      <c r="I90" s="188" t="s">
        <v>21</v>
      </c>
      <c r="J90" s="188">
        <f t="shared" si="14"/>
        <v>1291307.2346999999</v>
      </c>
      <c r="K90" s="188">
        <f t="shared" si="14"/>
        <v>1291307.2346999999</v>
      </c>
      <c r="L90" s="213" t="s">
        <v>21</v>
      </c>
      <c r="M90" s="215">
        <f>J90/G90*100</f>
        <v>56.818051643759951</v>
      </c>
    </row>
    <row r="91" spans="1:13" s="182" customFormat="1" ht="12.75" x14ac:dyDescent="0.25">
      <c r="A91" s="125"/>
      <c r="B91" s="192" t="s">
        <v>225</v>
      </c>
      <c r="C91" s="190"/>
      <c r="D91" s="188"/>
      <c r="E91" s="188"/>
      <c r="F91" s="185"/>
      <c r="G91" s="188"/>
      <c r="H91" s="188"/>
      <c r="I91" s="185"/>
      <c r="J91" s="188"/>
      <c r="K91" s="188"/>
      <c r="L91" s="212"/>
      <c r="M91" s="215"/>
    </row>
    <row r="92" spans="1:13" s="182" customFormat="1" ht="37.5" customHeight="1" x14ac:dyDescent="0.25">
      <c r="A92" s="125">
        <v>4411</v>
      </c>
      <c r="B92" s="193" t="s">
        <v>495</v>
      </c>
      <c r="C92" s="190" t="s">
        <v>496</v>
      </c>
      <c r="D92" s="188">
        <f>SUM(E92:F92)</f>
        <v>2266228.54</v>
      </c>
      <c r="E92" s="188">
        <v>2266228.54</v>
      </c>
      <c r="F92" s="185" t="s">
        <v>218</v>
      </c>
      <c r="G92" s="188">
        <f>SUM(H92:I92)</f>
        <v>2272705.94</v>
      </c>
      <c r="H92" s="188">
        <v>2272705.94</v>
      </c>
      <c r="I92" s="185" t="s">
        <v>218</v>
      </c>
      <c r="J92" s="188">
        <f>SUM(K92:L92)</f>
        <v>1291307.2346999999</v>
      </c>
      <c r="K92" s="188">
        <v>1291307.2346999999</v>
      </c>
      <c r="L92" s="212" t="s">
        <v>218</v>
      </c>
      <c r="M92" s="215">
        <f>J92/G92*100</f>
        <v>56.818051643759951</v>
      </c>
    </row>
    <row r="93" spans="1:13" s="182" customFormat="1" ht="36" customHeight="1" x14ac:dyDescent="0.25">
      <c r="A93" s="125">
        <v>4412</v>
      </c>
      <c r="B93" s="193" t="s">
        <v>497</v>
      </c>
      <c r="C93" s="190" t="s">
        <v>498</v>
      </c>
      <c r="D93" s="188">
        <f>SUM(E93:F93)</f>
        <v>0</v>
      </c>
      <c r="E93" s="188">
        <v>0</v>
      </c>
      <c r="F93" s="185" t="s">
        <v>218</v>
      </c>
      <c r="G93" s="188">
        <f>SUM(H93:I93)</f>
        <v>0</v>
      </c>
      <c r="H93" s="188">
        <v>0</v>
      </c>
      <c r="I93" s="185" t="s">
        <v>218</v>
      </c>
      <c r="J93" s="188">
        <f>SUM(K93:L93)</f>
        <v>0</v>
      </c>
      <c r="K93" s="188">
        <v>0</v>
      </c>
      <c r="L93" s="212" t="s">
        <v>218</v>
      </c>
      <c r="M93" s="215"/>
    </row>
    <row r="94" spans="1:13" s="182" customFormat="1" ht="55.5" customHeight="1" x14ac:dyDescent="0.25">
      <c r="A94" s="125">
        <v>4420</v>
      </c>
      <c r="B94" s="194" t="s">
        <v>670</v>
      </c>
      <c r="C94" s="190" t="s">
        <v>414</v>
      </c>
      <c r="D94" s="188">
        <f>SUM(D96:D97)</f>
        <v>0</v>
      </c>
      <c r="E94" s="188">
        <f t="shared" ref="E94:K94" si="15">SUM(E96:E97)</f>
        <v>0</v>
      </c>
      <c r="F94" s="188" t="s">
        <v>21</v>
      </c>
      <c r="G94" s="188">
        <f t="shared" si="15"/>
        <v>0</v>
      </c>
      <c r="H94" s="188">
        <f t="shared" si="15"/>
        <v>0</v>
      </c>
      <c r="I94" s="188" t="s">
        <v>21</v>
      </c>
      <c r="J94" s="188">
        <f t="shared" si="15"/>
        <v>0</v>
      </c>
      <c r="K94" s="188">
        <f t="shared" si="15"/>
        <v>0</v>
      </c>
      <c r="L94" s="213" t="s">
        <v>21</v>
      </c>
      <c r="M94" s="215"/>
    </row>
    <row r="95" spans="1:13" s="182" customFormat="1" ht="12.75" x14ac:dyDescent="0.25">
      <c r="A95" s="125"/>
      <c r="B95" s="192" t="s">
        <v>225</v>
      </c>
      <c r="C95" s="190"/>
      <c r="D95" s="188"/>
      <c r="E95" s="188"/>
      <c r="F95" s="185"/>
      <c r="G95" s="188"/>
      <c r="H95" s="188"/>
      <c r="I95" s="185"/>
      <c r="J95" s="188"/>
      <c r="K95" s="188"/>
      <c r="L95" s="212"/>
      <c r="M95" s="215"/>
    </row>
    <row r="96" spans="1:13" s="182" customFormat="1" ht="42" customHeight="1" x14ac:dyDescent="0.25">
      <c r="A96" s="125">
        <v>4421</v>
      </c>
      <c r="B96" s="193" t="s">
        <v>499</v>
      </c>
      <c r="C96" s="190" t="s">
        <v>500</v>
      </c>
      <c r="D96" s="188">
        <f>SUM(E96:F96)</f>
        <v>0</v>
      </c>
      <c r="E96" s="188">
        <v>0</v>
      </c>
      <c r="F96" s="185" t="s">
        <v>218</v>
      </c>
      <c r="G96" s="188">
        <f>SUM(H96:I96)</f>
        <v>0</v>
      </c>
      <c r="H96" s="188">
        <v>0</v>
      </c>
      <c r="I96" s="185" t="s">
        <v>218</v>
      </c>
      <c r="J96" s="188">
        <f>SUM(K96:L96)</f>
        <v>0</v>
      </c>
      <c r="K96" s="188">
        <v>0</v>
      </c>
      <c r="L96" s="212" t="s">
        <v>218</v>
      </c>
      <c r="M96" s="215"/>
    </row>
    <row r="97" spans="1:13" s="182" customFormat="1" ht="36.75" customHeight="1" x14ac:dyDescent="0.25">
      <c r="A97" s="125">
        <v>4422</v>
      </c>
      <c r="B97" s="193" t="s">
        <v>501</v>
      </c>
      <c r="C97" s="190" t="s">
        <v>502</v>
      </c>
      <c r="D97" s="188">
        <f>SUM(E97:F97)</f>
        <v>0</v>
      </c>
      <c r="E97" s="188">
        <v>0</v>
      </c>
      <c r="F97" s="185" t="s">
        <v>218</v>
      </c>
      <c r="G97" s="188">
        <f>SUM(H97:I97)</f>
        <v>0</v>
      </c>
      <c r="H97" s="188">
        <v>0</v>
      </c>
      <c r="I97" s="185" t="s">
        <v>218</v>
      </c>
      <c r="J97" s="188">
        <f>SUM(K97:L97)</f>
        <v>0</v>
      </c>
      <c r="K97" s="188">
        <v>0</v>
      </c>
      <c r="L97" s="212" t="s">
        <v>218</v>
      </c>
      <c r="M97" s="215"/>
    </row>
    <row r="98" spans="1:13" s="182" customFormat="1" ht="36" customHeight="1" x14ac:dyDescent="0.25">
      <c r="A98" s="125">
        <v>4500</v>
      </c>
      <c r="B98" s="195" t="s">
        <v>671</v>
      </c>
      <c r="C98" s="190" t="s">
        <v>414</v>
      </c>
      <c r="D98" s="188">
        <f>SUM(D100,D104,D108,D116)</f>
        <v>18200</v>
      </c>
      <c r="E98" s="188">
        <f>SUM(E100,E104,E108,E116)</f>
        <v>18200</v>
      </c>
      <c r="F98" s="185" t="s">
        <v>218</v>
      </c>
      <c r="G98" s="188">
        <f>SUM(G100,G104,G108,G116)</f>
        <v>20837.5</v>
      </c>
      <c r="H98" s="188">
        <f>SUM(H100,H104,H108,H116)</f>
        <v>20837.5</v>
      </c>
      <c r="I98" s="185" t="s">
        <v>218</v>
      </c>
      <c r="J98" s="188">
        <f>SUM(J100,J104,J108,J116)</f>
        <v>14070.985000000001</v>
      </c>
      <c r="K98" s="188">
        <f>SUM(K100,K104,K108,K116)</f>
        <v>14070.985000000001</v>
      </c>
      <c r="L98" s="212" t="s">
        <v>218</v>
      </c>
      <c r="M98" s="215">
        <f>J98/G98*100</f>
        <v>67.527222555488905</v>
      </c>
    </row>
    <row r="99" spans="1:13" s="182" customFormat="1" ht="12.75" x14ac:dyDescent="0.25">
      <c r="A99" s="125"/>
      <c r="B99" s="183" t="s">
        <v>413</v>
      </c>
      <c r="C99" s="184"/>
      <c r="D99" s="188"/>
      <c r="E99" s="188"/>
      <c r="F99" s="188"/>
      <c r="G99" s="188"/>
      <c r="H99" s="188"/>
      <c r="I99" s="188"/>
      <c r="J99" s="188"/>
      <c r="K99" s="188"/>
      <c r="L99" s="213"/>
      <c r="M99" s="215"/>
    </row>
    <row r="100" spans="1:13" s="182" customFormat="1" ht="42" customHeight="1" x14ac:dyDescent="0.25">
      <c r="A100" s="125">
        <v>4510</v>
      </c>
      <c r="B100" s="194" t="s">
        <v>672</v>
      </c>
      <c r="C100" s="190" t="s">
        <v>414</v>
      </c>
      <c r="D100" s="188">
        <f>SUM(D102:D103)</f>
        <v>0</v>
      </c>
      <c r="E100" s="188">
        <f>SUM(E102:E103)</f>
        <v>0</v>
      </c>
      <c r="F100" s="188" t="s">
        <v>21</v>
      </c>
      <c r="G100" s="188">
        <f>SUM(G102:G103)</f>
        <v>0</v>
      </c>
      <c r="H100" s="188">
        <f>SUM(H102:H103)</f>
        <v>0</v>
      </c>
      <c r="I100" s="188" t="s">
        <v>21</v>
      </c>
      <c r="J100" s="188">
        <f>SUM(J102:J103)</f>
        <v>0</v>
      </c>
      <c r="K100" s="188">
        <f>SUM(K102:K103)</f>
        <v>0</v>
      </c>
      <c r="L100" s="213" t="s">
        <v>21</v>
      </c>
      <c r="M100" s="215"/>
    </row>
    <row r="101" spans="1:13" s="182" customFormat="1" ht="12.75" x14ac:dyDescent="0.25">
      <c r="A101" s="125"/>
      <c r="B101" s="192" t="s">
        <v>225</v>
      </c>
      <c r="C101" s="190"/>
      <c r="D101" s="188"/>
      <c r="E101" s="188"/>
      <c r="F101" s="185"/>
      <c r="G101" s="188"/>
      <c r="H101" s="188"/>
      <c r="I101" s="185"/>
      <c r="J101" s="188"/>
      <c r="K101" s="188"/>
      <c r="L101" s="212"/>
      <c r="M101" s="215"/>
    </row>
    <row r="102" spans="1:13" s="182" customFormat="1" ht="37.5" customHeight="1" x14ac:dyDescent="0.25">
      <c r="A102" s="125">
        <v>4511</v>
      </c>
      <c r="B102" s="193" t="s">
        <v>503</v>
      </c>
      <c r="C102" s="190" t="s">
        <v>504</v>
      </c>
      <c r="D102" s="188">
        <f>SUM(E102:F102)</f>
        <v>0</v>
      </c>
      <c r="E102" s="188">
        <v>0</v>
      </c>
      <c r="F102" s="185" t="s">
        <v>218</v>
      </c>
      <c r="G102" s="188">
        <f>SUM(H102:I102)</f>
        <v>0</v>
      </c>
      <c r="H102" s="188">
        <v>0</v>
      </c>
      <c r="I102" s="185" t="s">
        <v>218</v>
      </c>
      <c r="J102" s="188">
        <f>SUM(K102:L102)</f>
        <v>0</v>
      </c>
      <c r="K102" s="188">
        <v>0</v>
      </c>
      <c r="L102" s="212" t="s">
        <v>218</v>
      </c>
      <c r="M102" s="215"/>
    </row>
    <row r="103" spans="1:13" s="182" customFormat="1" ht="33.75" customHeight="1" x14ac:dyDescent="0.25">
      <c r="A103" s="125">
        <v>4512</v>
      </c>
      <c r="B103" s="193" t="s">
        <v>505</v>
      </c>
      <c r="C103" s="190" t="s">
        <v>506</v>
      </c>
      <c r="D103" s="188">
        <f>SUM(E103:F103)</f>
        <v>0</v>
      </c>
      <c r="E103" s="188">
        <v>0</v>
      </c>
      <c r="F103" s="185" t="s">
        <v>218</v>
      </c>
      <c r="G103" s="188">
        <f>SUM(I103:I103)</f>
        <v>0</v>
      </c>
      <c r="H103" s="188">
        <v>0</v>
      </c>
      <c r="I103" s="185" t="s">
        <v>218</v>
      </c>
      <c r="J103" s="188">
        <f>SUM(L103:L103)</f>
        <v>0</v>
      </c>
      <c r="K103" s="188">
        <v>0</v>
      </c>
      <c r="L103" s="212" t="s">
        <v>218</v>
      </c>
      <c r="M103" s="215"/>
    </row>
    <row r="104" spans="1:13" s="182" customFormat="1" ht="47.25" customHeight="1" x14ac:dyDescent="0.25">
      <c r="A104" s="125">
        <v>4520</v>
      </c>
      <c r="B104" s="194" t="s">
        <v>673</v>
      </c>
      <c r="C104" s="190" t="s">
        <v>414</v>
      </c>
      <c r="D104" s="188">
        <f>SUM(D106:D107)</f>
        <v>0</v>
      </c>
      <c r="E104" s="188">
        <f t="shared" ref="E104:K104" si="16">SUM(E106:E107)</f>
        <v>0</v>
      </c>
      <c r="F104" s="188" t="s">
        <v>21</v>
      </c>
      <c r="G104" s="188">
        <f t="shared" si="16"/>
        <v>0</v>
      </c>
      <c r="H104" s="188">
        <f t="shared" si="16"/>
        <v>0</v>
      </c>
      <c r="I104" s="188" t="s">
        <v>21</v>
      </c>
      <c r="J104" s="188">
        <f t="shared" si="16"/>
        <v>0</v>
      </c>
      <c r="K104" s="188">
        <f t="shared" si="16"/>
        <v>0</v>
      </c>
      <c r="L104" s="213" t="s">
        <v>21</v>
      </c>
      <c r="M104" s="215"/>
    </row>
    <row r="105" spans="1:13" s="182" customFormat="1" ht="12.75" x14ac:dyDescent="0.25">
      <c r="A105" s="125"/>
      <c r="B105" s="192" t="s">
        <v>225</v>
      </c>
      <c r="C105" s="190"/>
      <c r="D105" s="188"/>
      <c r="E105" s="188"/>
      <c r="F105" s="185"/>
      <c r="G105" s="188"/>
      <c r="H105" s="188"/>
      <c r="I105" s="185"/>
      <c r="J105" s="188"/>
      <c r="K105" s="188"/>
      <c r="L105" s="212"/>
      <c r="M105" s="215"/>
    </row>
    <row r="106" spans="1:13" s="182" customFormat="1" ht="39" customHeight="1" x14ac:dyDescent="0.25">
      <c r="A106" s="125">
        <v>4521</v>
      </c>
      <c r="B106" s="193" t="s">
        <v>507</v>
      </c>
      <c r="C106" s="190" t="s">
        <v>508</v>
      </c>
      <c r="D106" s="188">
        <f>SUM(E106:F106)</f>
        <v>0</v>
      </c>
      <c r="E106" s="188">
        <v>0</v>
      </c>
      <c r="F106" s="185" t="s">
        <v>218</v>
      </c>
      <c r="G106" s="188">
        <f>SUM(H106:I106)</f>
        <v>0</v>
      </c>
      <c r="H106" s="188">
        <v>0</v>
      </c>
      <c r="I106" s="185" t="s">
        <v>218</v>
      </c>
      <c r="J106" s="188">
        <f>SUM(K106:L106)</f>
        <v>0</v>
      </c>
      <c r="K106" s="188">
        <v>0</v>
      </c>
      <c r="L106" s="212" t="s">
        <v>218</v>
      </c>
      <c r="M106" s="215"/>
    </row>
    <row r="107" spans="1:13" s="182" customFormat="1" ht="35.25" customHeight="1" x14ac:dyDescent="0.25">
      <c r="A107" s="125">
        <v>4522</v>
      </c>
      <c r="B107" s="193" t="s">
        <v>509</v>
      </c>
      <c r="C107" s="190" t="s">
        <v>510</v>
      </c>
      <c r="D107" s="188">
        <f>SUM(E107:F107)</f>
        <v>0</v>
      </c>
      <c r="E107" s="188">
        <v>0</v>
      </c>
      <c r="F107" s="185" t="s">
        <v>218</v>
      </c>
      <c r="G107" s="188">
        <f>SUM(H107:I107)</f>
        <v>0</v>
      </c>
      <c r="H107" s="188">
        <v>0</v>
      </c>
      <c r="I107" s="185" t="s">
        <v>218</v>
      </c>
      <c r="J107" s="188">
        <f>SUM(K107:L107)</f>
        <v>0</v>
      </c>
      <c r="K107" s="188">
        <v>0</v>
      </c>
      <c r="L107" s="212" t="s">
        <v>218</v>
      </c>
      <c r="M107" s="215"/>
    </row>
    <row r="108" spans="1:13" s="182" customFormat="1" ht="38.25" customHeight="1" x14ac:dyDescent="0.25">
      <c r="A108" s="125">
        <v>4530</v>
      </c>
      <c r="B108" s="194" t="s">
        <v>674</v>
      </c>
      <c r="C108" s="190" t="s">
        <v>414</v>
      </c>
      <c r="D108" s="188">
        <f>SUM(D110:D112)</f>
        <v>9700</v>
      </c>
      <c r="E108" s="188">
        <f>SUM(E110:E112)</f>
        <v>9700</v>
      </c>
      <c r="F108" s="185" t="s">
        <v>218</v>
      </c>
      <c r="G108" s="188">
        <f>SUM(G110:G112)</f>
        <v>12337.5</v>
      </c>
      <c r="H108" s="188">
        <f>SUM(H110:H112)</f>
        <v>12337.5</v>
      </c>
      <c r="I108" s="185" t="s">
        <v>218</v>
      </c>
      <c r="J108" s="188">
        <f>SUM(J110:J112)</f>
        <v>9118.7199999999993</v>
      </c>
      <c r="K108" s="188">
        <f>SUM(K110:K112)</f>
        <v>9118.7199999999993</v>
      </c>
      <c r="L108" s="212" t="s">
        <v>218</v>
      </c>
      <c r="M108" s="215">
        <f>J108/G108*100</f>
        <v>73.910597771023305</v>
      </c>
    </row>
    <row r="109" spans="1:13" s="182" customFormat="1" ht="12.75" x14ac:dyDescent="0.25">
      <c r="A109" s="125"/>
      <c r="B109" s="192" t="s">
        <v>225</v>
      </c>
      <c r="C109" s="190"/>
      <c r="D109" s="188"/>
      <c r="E109" s="188"/>
      <c r="F109" s="185" t="s">
        <v>218</v>
      </c>
      <c r="G109" s="188"/>
      <c r="H109" s="188"/>
      <c r="I109" s="185" t="s">
        <v>218</v>
      </c>
      <c r="J109" s="188"/>
      <c r="K109" s="188"/>
      <c r="L109" s="212" t="s">
        <v>218</v>
      </c>
      <c r="M109" s="215"/>
    </row>
    <row r="110" spans="1:13" s="182" customFormat="1" ht="38.25" customHeight="1" x14ac:dyDescent="0.25">
      <c r="A110" s="125">
        <v>4531</v>
      </c>
      <c r="B110" s="197" t="s">
        <v>511</v>
      </c>
      <c r="C110" s="190" t="s">
        <v>512</v>
      </c>
      <c r="D110" s="188">
        <f>SUM(E110:F110)</f>
        <v>6500</v>
      </c>
      <c r="E110" s="188">
        <v>6500</v>
      </c>
      <c r="F110" s="185" t="s">
        <v>218</v>
      </c>
      <c r="G110" s="188">
        <f>SUM(H110:I110)</f>
        <v>6500</v>
      </c>
      <c r="H110" s="188">
        <v>6500</v>
      </c>
      <c r="I110" s="185" t="s">
        <v>218</v>
      </c>
      <c r="J110" s="188">
        <f>SUM(K110:L110)</f>
        <v>3281.22</v>
      </c>
      <c r="K110" s="188">
        <v>3281.22</v>
      </c>
      <c r="L110" s="212" t="s">
        <v>218</v>
      </c>
      <c r="M110" s="215">
        <f>J110/G110*100</f>
        <v>50.48030769230769</v>
      </c>
    </row>
    <row r="111" spans="1:13" s="182" customFormat="1" ht="38.25" customHeight="1" x14ac:dyDescent="0.25">
      <c r="A111" s="125">
        <v>4532</v>
      </c>
      <c r="B111" s="197" t="s">
        <v>513</v>
      </c>
      <c r="C111" s="190" t="s">
        <v>514</v>
      </c>
      <c r="D111" s="188">
        <f>SUM(E111:F111)</f>
        <v>0</v>
      </c>
      <c r="E111" s="188">
        <v>0</v>
      </c>
      <c r="F111" s="185" t="s">
        <v>218</v>
      </c>
      <c r="G111" s="188">
        <f>SUM(H111:I111)</f>
        <v>0</v>
      </c>
      <c r="H111" s="188">
        <v>0</v>
      </c>
      <c r="I111" s="185" t="s">
        <v>218</v>
      </c>
      <c r="J111" s="188">
        <f>SUM(K111:L111)</f>
        <v>0</v>
      </c>
      <c r="K111" s="188">
        <v>0</v>
      </c>
      <c r="L111" s="212" t="s">
        <v>218</v>
      </c>
      <c r="M111" s="215"/>
    </row>
    <row r="112" spans="1:13" s="182" customFormat="1" ht="33.75" customHeight="1" x14ac:dyDescent="0.25">
      <c r="A112" s="125">
        <v>4533</v>
      </c>
      <c r="B112" s="189" t="s">
        <v>675</v>
      </c>
      <c r="C112" s="190" t="s">
        <v>515</v>
      </c>
      <c r="D112" s="188">
        <f>SUM(D113,D114,D115)</f>
        <v>3200</v>
      </c>
      <c r="E112" s="188">
        <f>SUM(E113,E114,E115)</f>
        <v>3200</v>
      </c>
      <c r="F112" s="185" t="s">
        <v>218</v>
      </c>
      <c r="G112" s="188">
        <f>SUM(G113,G114,G115)</f>
        <v>5837.5</v>
      </c>
      <c r="H112" s="188">
        <f>SUM(H113,H114,H115)</f>
        <v>5837.5</v>
      </c>
      <c r="I112" s="185" t="s">
        <v>218</v>
      </c>
      <c r="J112" s="188">
        <f>SUM(J113,J114,J115)</f>
        <v>5837.5</v>
      </c>
      <c r="K112" s="188">
        <f>SUM(K113,K114,K115)</f>
        <v>5837.5</v>
      </c>
      <c r="L112" s="212" t="s">
        <v>218</v>
      </c>
      <c r="M112" s="215">
        <f>J112/G112*100</f>
        <v>100</v>
      </c>
    </row>
    <row r="113" spans="1:13" s="182" customFormat="1" ht="22.5" customHeight="1" x14ac:dyDescent="0.25">
      <c r="A113" s="125">
        <v>4534</v>
      </c>
      <c r="B113" s="193" t="s">
        <v>516</v>
      </c>
      <c r="C113" s="199"/>
      <c r="D113" s="188">
        <f>SUM(E113:F113)</f>
        <v>0</v>
      </c>
      <c r="E113" s="188">
        <v>0</v>
      </c>
      <c r="F113" s="185" t="s">
        <v>218</v>
      </c>
      <c r="G113" s="188">
        <f>SUM(H113:I113)</f>
        <v>0</v>
      </c>
      <c r="H113" s="188">
        <v>0</v>
      </c>
      <c r="I113" s="185" t="s">
        <v>218</v>
      </c>
      <c r="J113" s="188">
        <f>SUM(K113:L113)</f>
        <v>0</v>
      </c>
      <c r="K113" s="188">
        <v>0</v>
      </c>
      <c r="L113" s="212" t="s">
        <v>218</v>
      </c>
      <c r="M113" s="215"/>
    </row>
    <row r="114" spans="1:13" s="182" customFormat="1" ht="12.75" x14ac:dyDescent="0.25">
      <c r="A114" s="125">
        <v>4535</v>
      </c>
      <c r="B114" s="197" t="s">
        <v>517</v>
      </c>
      <c r="C114" s="199"/>
      <c r="D114" s="188">
        <f>SUM(E114:F114)</f>
        <v>0</v>
      </c>
      <c r="E114" s="188">
        <v>0</v>
      </c>
      <c r="F114" s="185" t="s">
        <v>218</v>
      </c>
      <c r="G114" s="188">
        <f>SUM(H114:I114)</f>
        <v>0</v>
      </c>
      <c r="H114" s="188">
        <v>0</v>
      </c>
      <c r="I114" s="185" t="s">
        <v>218</v>
      </c>
      <c r="J114" s="188">
        <f>SUM(K114:L114)</f>
        <v>0</v>
      </c>
      <c r="K114" s="188">
        <v>0</v>
      </c>
      <c r="L114" s="212" t="s">
        <v>218</v>
      </c>
      <c r="M114" s="215"/>
    </row>
    <row r="115" spans="1:13" s="182" customFormat="1" ht="12.75" x14ac:dyDescent="0.25">
      <c r="A115" s="125">
        <v>4536</v>
      </c>
      <c r="B115" s="197" t="s">
        <v>518</v>
      </c>
      <c r="C115" s="199"/>
      <c r="D115" s="188">
        <f>SUM(E115:F115)</f>
        <v>3200</v>
      </c>
      <c r="E115" s="188">
        <v>3200</v>
      </c>
      <c r="F115" s="185" t="s">
        <v>218</v>
      </c>
      <c r="G115" s="188">
        <f>SUM(H115:I115)</f>
        <v>5837.5</v>
      </c>
      <c r="H115" s="188">
        <v>5837.5</v>
      </c>
      <c r="I115" s="185" t="s">
        <v>218</v>
      </c>
      <c r="J115" s="188">
        <f>SUM(K115:L115)</f>
        <v>5837.5</v>
      </c>
      <c r="K115" s="188">
        <v>5837.5</v>
      </c>
      <c r="L115" s="212" t="s">
        <v>218</v>
      </c>
      <c r="M115" s="215">
        <f>J115/G115*100</f>
        <v>100</v>
      </c>
    </row>
    <row r="116" spans="1:13" s="182" customFormat="1" ht="46.5" customHeight="1" x14ac:dyDescent="0.25">
      <c r="A116" s="125">
        <v>4540</v>
      </c>
      <c r="B116" s="194" t="s">
        <v>676</v>
      </c>
      <c r="C116" s="190" t="s">
        <v>414</v>
      </c>
      <c r="D116" s="188">
        <f>SUM(D118:D120)</f>
        <v>8500</v>
      </c>
      <c r="E116" s="200">
        <f>SUM(E118:E120)</f>
        <v>8500</v>
      </c>
      <c r="F116" s="185" t="s">
        <v>218</v>
      </c>
      <c r="G116" s="188">
        <f>SUM(G118:G120)</f>
        <v>8500</v>
      </c>
      <c r="H116" s="200">
        <f>SUM(H118:H120)</f>
        <v>8500</v>
      </c>
      <c r="I116" s="185" t="s">
        <v>218</v>
      </c>
      <c r="J116" s="188">
        <f>SUM(J118:J120)</f>
        <v>4952.2650000000003</v>
      </c>
      <c r="K116" s="200">
        <f>SUM(K118:K120)</f>
        <v>4952.2650000000003</v>
      </c>
      <c r="L116" s="213" t="s">
        <v>21</v>
      </c>
      <c r="M116" s="215">
        <f>J116/G116*100</f>
        <v>58.261941176470586</v>
      </c>
    </row>
    <row r="117" spans="1:13" s="182" customFormat="1" ht="12.75" x14ac:dyDescent="0.25">
      <c r="A117" s="125"/>
      <c r="B117" s="192" t="s">
        <v>225</v>
      </c>
      <c r="C117" s="190"/>
      <c r="D117" s="188"/>
      <c r="E117" s="188"/>
      <c r="F117" s="185"/>
      <c r="G117" s="188"/>
      <c r="H117" s="188"/>
      <c r="I117" s="185"/>
      <c r="J117" s="188"/>
      <c r="K117" s="188"/>
      <c r="L117" s="212"/>
      <c r="M117" s="215"/>
    </row>
    <row r="118" spans="1:13" s="182" customFormat="1" ht="39.75" customHeight="1" x14ac:dyDescent="0.25">
      <c r="A118" s="125">
        <v>4541</v>
      </c>
      <c r="B118" s="197" t="s">
        <v>519</v>
      </c>
      <c r="C118" s="190" t="s">
        <v>520</v>
      </c>
      <c r="D118" s="188">
        <f>SUM(E118:F118)</f>
        <v>0</v>
      </c>
      <c r="E118" s="188">
        <v>0</v>
      </c>
      <c r="F118" s="185" t="s">
        <v>218</v>
      </c>
      <c r="G118" s="188">
        <f>SUM(H118:I118)</f>
        <v>0</v>
      </c>
      <c r="H118" s="188">
        <v>0</v>
      </c>
      <c r="I118" s="185" t="s">
        <v>218</v>
      </c>
      <c r="J118" s="188">
        <f>SUM(K118:L118)</f>
        <v>0</v>
      </c>
      <c r="K118" s="188">
        <v>0</v>
      </c>
      <c r="L118" s="212" t="s">
        <v>218</v>
      </c>
      <c r="M118" s="215"/>
    </row>
    <row r="119" spans="1:13" s="182" customFormat="1" ht="45" customHeight="1" x14ac:dyDescent="0.25">
      <c r="A119" s="125">
        <v>4542</v>
      </c>
      <c r="B119" s="197" t="s">
        <v>521</v>
      </c>
      <c r="C119" s="190" t="s">
        <v>522</v>
      </c>
      <c r="D119" s="188">
        <f>SUM(E119:F119)</f>
        <v>0</v>
      </c>
      <c r="E119" s="188">
        <v>0</v>
      </c>
      <c r="F119" s="185" t="s">
        <v>218</v>
      </c>
      <c r="G119" s="188">
        <f>SUM(H119:I119)</f>
        <v>0</v>
      </c>
      <c r="H119" s="188">
        <v>0</v>
      </c>
      <c r="I119" s="185" t="s">
        <v>218</v>
      </c>
      <c r="J119" s="188">
        <f>SUM(K119:L119)</f>
        <v>0</v>
      </c>
      <c r="K119" s="188">
        <v>0</v>
      </c>
      <c r="L119" s="212" t="s">
        <v>218</v>
      </c>
      <c r="M119" s="215"/>
    </row>
    <row r="120" spans="1:13" s="182" customFormat="1" ht="30.75" customHeight="1" x14ac:dyDescent="0.25">
      <c r="A120" s="125">
        <v>4543</v>
      </c>
      <c r="B120" s="189" t="s">
        <v>677</v>
      </c>
      <c r="C120" s="190" t="s">
        <v>523</v>
      </c>
      <c r="D120" s="188">
        <f>SUM(D122,D123,D124)</f>
        <v>8500</v>
      </c>
      <c r="E120" s="188">
        <f>SUM(E122,E123,E124)</f>
        <v>8500</v>
      </c>
      <c r="F120" s="185" t="s">
        <v>218</v>
      </c>
      <c r="G120" s="188">
        <f>SUM(G122,G123,G124)</f>
        <v>8500</v>
      </c>
      <c r="H120" s="188">
        <f>SUM(H122,H123,H124)</f>
        <v>8500</v>
      </c>
      <c r="I120" s="185" t="s">
        <v>218</v>
      </c>
      <c r="J120" s="188">
        <f>SUM(J122,J123,J124)</f>
        <v>4952.2650000000003</v>
      </c>
      <c r="K120" s="188">
        <f>SUM(K122,K123,K124)</f>
        <v>4952.2650000000003</v>
      </c>
      <c r="L120" s="212" t="s">
        <v>218</v>
      </c>
      <c r="M120" s="215"/>
    </row>
    <row r="121" spans="1:13" s="182" customFormat="1" ht="12.75" x14ac:dyDescent="0.25">
      <c r="A121" s="125"/>
      <c r="B121" s="197" t="s">
        <v>413</v>
      </c>
      <c r="C121" s="199"/>
      <c r="D121" s="188"/>
      <c r="E121" s="188"/>
      <c r="F121" s="185"/>
      <c r="G121" s="188"/>
      <c r="H121" s="196"/>
      <c r="I121" s="188"/>
      <c r="J121" s="188"/>
      <c r="K121" s="196"/>
      <c r="L121" s="213"/>
      <c r="M121" s="215"/>
    </row>
    <row r="122" spans="1:13" s="182" customFormat="1" ht="18.75" customHeight="1" x14ac:dyDescent="0.25">
      <c r="A122" s="125">
        <v>4544</v>
      </c>
      <c r="B122" s="193" t="s">
        <v>516</v>
      </c>
      <c r="C122" s="199"/>
      <c r="D122" s="188">
        <f>SUM(E122:F122)</f>
        <v>0</v>
      </c>
      <c r="E122" s="188">
        <v>0</v>
      </c>
      <c r="F122" s="185" t="s">
        <v>218</v>
      </c>
      <c r="G122" s="188">
        <f>SUM(H122:I122)</f>
        <v>0</v>
      </c>
      <c r="H122" s="188">
        <v>0</v>
      </c>
      <c r="I122" s="185" t="s">
        <v>218</v>
      </c>
      <c r="J122" s="188">
        <f>SUM(K122:L122)</f>
        <v>0</v>
      </c>
      <c r="K122" s="188">
        <v>0</v>
      </c>
      <c r="L122" s="212" t="s">
        <v>218</v>
      </c>
      <c r="M122" s="215"/>
    </row>
    <row r="123" spans="1:13" s="182" customFormat="1" ht="12.75" x14ac:dyDescent="0.25">
      <c r="A123" s="125">
        <v>4545</v>
      </c>
      <c r="B123" s="197" t="s">
        <v>517</v>
      </c>
      <c r="C123" s="199"/>
      <c r="D123" s="188">
        <f>SUM(E123:F123)</f>
        <v>0</v>
      </c>
      <c r="E123" s="188">
        <v>0</v>
      </c>
      <c r="F123" s="185" t="s">
        <v>218</v>
      </c>
      <c r="G123" s="188">
        <f>SUM(H123:I123)</f>
        <v>0</v>
      </c>
      <c r="H123" s="188">
        <v>0</v>
      </c>
      <c r="I123" s="185" t="s">
        <v>218</v>
      </c>
      <c r="J123" s="188">
        <f>SUM(K123:L123)</f>
        <v>0</v>
      </c>
      <c r="K123" s="188">
        <v>0</v>
      </c>
      <c r="L123" s="212" t="s">
        <v>218</v>
      </c>
      <c r="M123" s="215"/>
    </row>
    <row r="124" spans="1:13" s="182" customFormat="1" ht="12.75" x14ac:dyDescent="0.25">
      <c r="A124" s="125">
        <v>4546</v>
      </c>
      <c r="B124" s="197" t="s">
        <v>518</v>
      </c>
      <c r="C124" s="199"/>
      <c r="D124" s="188">
        <f>SUM(E124:F124)</f>
        <v>8500</v>
      </c>
      <c r="E124" s="188">
        <v>8500</v>
      </c>
      <c r="F124" s="185" t="s">
        <v>218</v>
      </c>
      <c r="G124" s="188">
        <f>SUM(H124:I124)</f>
        <v>8500</v>
      </c>
      <c r="H124" s="188">
        <v>8500</v>
      </c>
      <c r="I124" s="185" t="s">
        <v>218</v>
      </c>
      <c r="J124" s="188">
        <f>SUM(K124:L124)</f>
        <v>4952.2650000000003</v>
      </c>
      <c r="K124" s="188">
        <v>4952.2650000000003</v>
      </c>
      <c r="L124" s="212" t="s">
        <v>218</v>
      </c>
      <c r="M124" s="215"/>
    </row>
    <row r="125" spans="1:13" s="182" customFormat="1" ht="45" customHeight="1" x14ac:dyDescent="0.25">
      <c r="A125" s="125">
        <v>4600</v>
      </c>
      <c r="B125" s="194" t="s">
        <v>678</v>
      </c>
      <c r="C125" s="190" t="s">
        <v>414</v>
      </c>
      <c r="D125" s="188">
        <f>SUM(D127,D131,D137)</f>
        <v>80000</v>
      </c>
      <c r="E125" s="188">
        <f>SUM(E127,E131,E137)</f>
        <v>80000</v>
      </c>
      <c r="F125" s="185" t="s">
        <v>218</v>
      </c>
      <c r="G125" s="188">
        <f>SUM(G127,G131,G137)</f>
        <v>80000</v>
      </c>
      <c r="H125" s="188">
        <f>SUM(H127,H131,H137)</f>
        <v>80000</v>
      </c>
      <c r="I125" s="185" t="s">
        <v>218</v>
      </c>
      <c r="J125" s="188">
        <f>SUM(J127,J131,J137)</f>
        <v>29885</v>
      </c>
      <c r="K125" s="188">
        <f>SUM(K127,K131,K137)</f>
        <v>29885</v>
      </c>
      <c r="L125" s="212" t="s">
        <v>218</v>
      </c>
      <c r="M125" s="215"/>
    </row>
    <row r="126" spans="1:13" s="182" customFormat="1" ht="12.75" x14ac:dyDescent="0.25">
      <c r="A126" s="125"/>
      <c r="B126" s="183" t="s">
        <v>413</v>
      </c>
      <c r="C126" s="184"/>
      <c r="D126" s="188"/>
      <c r="E126" s="188"/>
      <c r="F126" s="188"/>
      <c r="G126" s="188"/>
      <c r="H126" s="188"/>
      <c r="I126" s="188"/>
      <c r="J126" s="188"/>
      <c r="K126" s="188"/>
      <c r="L126" s="213"/>
      <c r="M126" s="215"/>
    </row>
    <row r="127" spans="1:13" s="182" customFormat="1" ht="25.5" customHeight="1" x14ac:dyDescent="0.25">
      <c r="A127" s="125">
        <v>4610</v>
      </c>
      <c r="B127" s="191" t="s">
        <v>524</v>
      </c>
      <c r="C127" s="184"/>
      <c r="D127" s="188">
        <f>SUM(D129:D130)</f>
        <v>0</v>
      </c>
      <c r="E127" s="188">
        <f>SUM(E129:E130)</f>
        <v>0</v>
      </c>
      <c r="F127" s="185" t="s">
        <v>21</v>
      </c>
      <c r="G127" s="188">
        <f>SUM(G129:G130)</f>
        <v>0</v>
      </c>
      <c r="H127" s="188">
        <f>SUM(H129:H130)</f>
        <v>0</v>
      </c>
      <c r="I127" s="185" t="s">
        <v>21</v>
      </c>
      <c r="J127" s="188">
        <f>SUM(J129:J130)</f>
        <v>0</v>
      </c>
      <c r="K127" s="188">
        <f>SUM(K129:K130)</f>
        <v>0</v>
      </c>
      <c r="L127" s="212" t="s">
        <v>21</v>
      </c>
      <c r="M127" s="215"/>
    </row>
    <row r="128" spans="1:13" s="182" customFormat="1" ht="12.75" x14ac:dyDescent="0.25">
      <c r="A128" s="125"/>
      <c r="B128" s="183" t="s">
        <v>413</v>
      </c>
      <c r="C128" s="184"/>
      <c r="D128" s="188"/>
      <c r="E128" s="188"/>
      <c r="F128" s="185"/>
      <c r="G128" s="188"/>
      <c r="H128" s="188"/>
      <c r="I128" s="185"/>
      <c r="J128" s="188"/>
      <c r="K128" s="188"/>
      <c r="L128" s="212"/>
      <c r="M128" s="215"/>
    </row>
    <row r="129" spans="1:13" s="182" customFormat="1" ht="39" customHeight="1" x14ac:dyDescent="0.25">
      <c r="A129" s="125">
        <v>4610</v>
      </c>
      <c r="B129" s="193" t="s">
        <v>525</v>
      </c>
      <c r="C129" s="187" t="s">
        <v>526</v>
      </c>
      <c r="D129" s="188">
        <f>SUM(E129:F129)</f>
        <v>0</v>
      </c>
      <c r="E129" s="188">
        <v>0</v>
      </c>
      <c r="F129" s="185" t="s">
        <v>218</v>
      </c>
      <c r="G129" s="188">
        <f>SUM(H129:I129)</f>
        <v>0</v>
      </c>
      <c r="H129" s="188">
        <v>0</v>
      </c>
      <c r="I129" s="185" t="s">
        <v>218</v>
      </c>
      <c r="J129" s="188">
        <f>SUM(K129:L129)</f>
        <v>0</v>
      </c>
      <c r="K129" s="188">
        <v>0</v>
      </c>
      <c r="L129" s="212" t="s">
        <v>218</v>
      </c>
      <c r="M129" s="215"/>
    </row>
    <row r="130" spans="1:13" s="182" customFormat="1" ht="36" customHeight="1" x14ac:dyDescent="0.25">
      <c r="A130" s="125">
        <v>4620</v>
      </c>
      <c r="B130" s="193" t="s">
        <v>527</v>
      </c>
      <c r="C130" s="187" t="s">
        <v>528</v>
      </c>
      <c r="D130" s="188">
        <f>SUM(E130:F130)</f>
        <v>0</v>
      </c>
      <c r="E130" s="188">
        <v>0</v>
      </c>
      <c r="F130" s="185" t="s">
        <v>218</v>
      </c>
      <c r="G130" s="188">
        <f>SUM(H130:I130)</f>
        <v>0</v>
      </c>
      <c r="H130" s="188">
        <v>0</v>
      </c>
      <c r="I130" s="185" t="s">
        <v>218</v>
      </c>
      <c r="J130" s="188">
        <f>SUM(K130:L130)</f>
        <v>0</v>
      </c>
      <c r="K130" s="188">
        <v>0</v>
      </c>
      <c r="L130" s="212" t="s">
        <v>218</v>
      </c>
      <c r="M130" s="215"/>
    </row>
    <row r="131" spans="1:13" s="182" customFormat="1" ht="58.5" customHeight="1" x14ac:dyDescent="0.25">
      <c r="A131" s="125">
        <v>4630</v>
      </c>
      <c r="B131" s="194" t="s">
        <v>679</v>
      </c>
      <c r="C131" s="190" t="s">
        <v>414</v>
      </c>
      <c r="D131" s="188">
        <f>SUM(D133:D136)</f>
        <v>80000</v>
      </c>
      <c r="E131" s="188">
        <f>SUM(E133:E136)</f>
        <v>80000</v>
      </c>
      <c r="F131" s="185" t="s">
        <v>218</v>
      </c>
      <c r="G131" s="188">
        <f>SUM(G133:G136)</f>
        <v>80000</v>
      </c>
      <c r="H131" s="188">
        <f>SUM(H133:H136)</f>
        <v>80000</v>
      </c>
      <c r="I131" s="185" t="s">
        <v>218</v>
      </c>
      <c r="J131" s="188">
        <f>SUM(J133:J136)</f>
        <v>29885</v>
      </c>
      <c r="K131" s="188">
        <f>SUM(K133:K136)</f>
        <v>29885</v>
      </c>
      <c r="L131" s="212" t="s">
        <v>218</v>
      </c>
      <c r="M131" s="215"/>
    </row>
    <row r="132" spans="1:13" s="182" customFormat="1" ht="12.75" x14ac:dyDescent="0.25">
      <c r="A132" s="125"/>
      <c r="B132" s="192" t="s">
        <v>225</v>
      </c>
      <c r="C132" s="190"/>
      <c r="D132" s="188"/>
      <c r="E132" s="188"/>
      <c r="F132" s="185"/>
      <c r="G132" s="188"/>
      <c r="H132" s="188"/>
      <c r="I132" s="185"/>
      <c r="J132" s="188"/>
      <c r="K132" s="188"/>
      <c r="L132" s="212"/>
      <c r="M132" s="215"/>
    </row>
    <row r="133" spans="1:13" s="182" customFormat="1" ht="20.25" customHeight="1" x14ac:dyDescent="0.25">
      <c r="A133" s="125">
        <v>4631</v>
      </c>
      <c r="B133" s="193" t="s">
        <v>529</v>
      </c>
      <c r="C133" s="190" t="s">
        <v>530</v>
      </c>
      <c r="D133" s="188">
        <f>SUM(E133:F133)</f>
        <v>0</v>
      </c>
      <c r="E133" s="188">
        <v>0</v>
      </c>
      <c r="F133" s="185" t="s">
        <v>218</v>
      </c>
      <c r="G133" s="188">
        <f>SUM(H133:I133)</f>
        <v>0</v>
      </c>
      <c r="H133" s="188">
        <v>0</v>
      </c>
      <c r="I133" s="185" t="s">
        <v>218</v>
      </c>
      <c r="J133" s="188">
        <f>SUM(K133:L133)</f>
        <v>0</v>
      </c>
      <c r="K133" s="188">
        <v>0</v>
      </c>
      <c r="L133" s="212" t="s">
        <v>218</v>
      </c>
      <c r="M133" s="215"/>
    </row>
    <row r="134" spans="1:13" s="182" customFormat="1" ht="36" customHeight="1" x14ac:dyDescent="0.25">
      <c r="A134" s="125">
        <v>4632</v>
      </c>
      <c r="B134" s="193" t="s">
        <v>531</v>
      </c>
      <c r="C134" s="190" t="s">
        <v>532</v>
      </c>
      <c r="D134" s="188">
        <f>SUM(E134:F134)</f>
        <v>20000</v>
      </c>
      <c r="E134" s="188">
        <v>20000</v>
      </c>
      <c r="F134" s="185" t="s">
        <v>218</v>
      </c>
      <c r="G134" s="188">
        <f>SUM(H134:I134)</f>
        <v>20000</v>
      </c>
      <c r="H134" s="188">
        <v>20000</v>
      </c>
      <c r="I134" s="185" t="s">
        <v>218</v>
      </c>
      <c r="J134" s="188">
        <f>SUM(K134:L134)</f>
        <v>5170</v>
      </c>
      <c r="K134" s="188">
        <v>5170</v>
      </c>
      <c r="L134" s="212" t="s">
        <v>218</v>
      </c>
      <c r="M134" s="215"/>
    </row>
    <row r="135" spans="1:13" s="182" customFormat="1" ht="17.25" customHeight="1" x14ac:dyDescent="0.25">
      <c r="A135" s="125">
        <v>4633</v>
      </c>
      <c r="B135" s="193" t="s">
        <v>533</v>
      </c>
      <c r="C135" s="190" t="s">
        <v>534</v>
      </c>
      <c r="D135" s="188">
        <f>SUM(E135:F135)</f>
        <v>0</v>
      </c>
      <c r="E135" s="188">
        <v>0</v>
      </c>
      <c r="F135" s="185" t="s">
        <v>218</v>
      </c>
      <c r="G135" s="188">
        <f>SUM(H135:I135)</f>
        <v>0</v>
      </c>
      <c r="H135" s="188">
        <v>0</v>
      </c>
      <c r="I135" s="185" t="s">
        <v>218</v>
      </c>
      <c r="J135" s="188">
        <f>SUM(K135:L135)</f>
        <v>0</v>
      </c>
      <c r="K135" s="188">
        <v>0</v>
      </c>
      <c r="L135" s="212" t="s">
        <v>218</v>
      </c>
      <c r="M135" s="215"/>
    </row>
    <row r="136" spans="1:13" s="182" customFormat="1" ht="14.25" customHeight="1" x14ac:dyDescent="0.25">
      <c r="A136" s="125">
        <v>4634</v>
      </c>
      <c r="B136" s="193" t="s">
        <v>535</v>
      </c>
      <c r="C136" s="190" t="s">
        <v>536</v>
      </c>
      <c r="D136" s="188">
        <f>SUM(E136:F136)</f>
        <v>60000</v>
      </c>
      <c r="E136" s="188">
        <v>60000</v>
      </c>
      <c r="F136" s="185" t="s">
        <v>218</v>
      </c>
      <c r="G136" s="188">
        <f>SUM(H136:I136)</f>
        <v>60000</v>
      </c>
      <c r="H136" s="188">
        <v>60000</v>
      </c>
      <c r="I136" s="185" t="s">
        <v>218</v>
      </c>
      <c r="J136" s="188">
        <f>SUM(K136:L136)</f>
        <v>24715</v>
      </c>
      <c r="K136" s="188">
        <v>24715</v>
      </c>
      <c r="L136" s="212" t="s">
        <v>218</v>
      </c>
      <c r="M136" s="215"/>
    </row>
    <row r="137" spans="1:13" s="182" customFormat="1" ht="23.25" customHeight="1" x14ac:dyDescent="0.25">
      <c r="A137" s="125">
        <v>4640</v>
      </c>
      <c r="B137" s="194" t="s">
        <v>680</v>
      </c>
      <c r="C137" s="190" t="s">
        <v>414</v>
      </c>
      <c r="D137" s="188">
        <f>SUM(D139)</f>
        <v>0</v>
      </c>
      <c r="E137" s="188">
        <f>SUM(E139)</f>
        <v>0</v>
      </c>
      <c r="F137" s="185" t="s">
        <v>218</v>
      </c>
      <c r="G137" s="188">
        <f>SUM(G139)</f>
        <v>0</v>
      </c>
      <c r="H137" s="188">
        <f>SUM(H139)</f>
        <v>0</v>
      </c>
      <c r="I137" s="185" t="s">
        <v>218</v>
      </c>
      <c r="J137" s="188">
        <f>SUM(J139)</f>
        <v>0</v>
      </c>
      <c r="K137" s="188">
        <f>SUM(K139)</f>
        <v>0</v>
      </c>
      <c r="L137" s="212" t="s">
        <v>218</v>
      </c>
      <c r="M137" s="215"/>
    </row>
    <row r="138" spans="1:13" s="182" customFormat="1" ht="12.75" x14ac:dyDescent="0.25">
      <c r="A138" s="125"/>
      <c r="B138" s="192" t="s">
        <v>225</v>
      </c>
      <c r="C138" s="190"/>
      <c r="D138" s="188"/>
      <c r="E138" s="188"/>
      <c r="F138" s="185"/>
      <c r="G138" s="188"/>
      <c r="H138" s="188"/>
      <c r="I138" s="185"/>
      <c r="J138" s="188"/>
      <c r="K138" s="188"/>
      <c r="L138" s="212"/>
      <c r="M138" s="215"/>
    </row>
    <row r="139" spans="1:13" s="182" customFormat="1" ht="12.75" x14ac:dyDescent="0.25">
      <c r="A139" s="125">
        <v>4641</v>
      </c>
      <c r="B139" s="193" t="s">
        <v>537</v>
      </c>
      <c r="C139" s="190" t="s">
        <v>538</v>
      </c>
      <c r="D139" s="188">
        <f>SUM(E139:F139)</f>
        <v>0</v>
      </c>
      <c r="E139" s="188">
        <v>0</v>
      </c>
      <c r="F139" s="185" t="s">
        <v>21</v>
      </c>
      <c r="G139" s="188">
        <f>SUM(H139:I139)</f>
        <v>0</v>
      </c>
      <c r="H139" s="188">
        <v>0</v>
      </c>
      <c r="I139" s="185" t="s">
        <v>218</v>
      </c>
      <c r="J139" s="188">
        <f>SUM(K139:L139)</f>
        <v>0</v>
      </c>
      <c r="K139" s="188">
        <v>0</v>
      </c>
      <c r="L139" s="212" t="s">
        <v>218</v>
      </c>
      <c r="M139" s="215"/>
    </row>
    <row r="140" spans="1:13" s="182" customFormat="1" ht="50.25" customHeight="1" x14ac:dyDescent="0.25">
      <c r="A140" s="125">
        <v>4700</v>
      </c>
      <c r="B140" s="194" t="s">
        <v>681</v>
      </c>
      <c r="C140" s="190" t="s">
        <v>414</v>
      </c>
      <c r="D140" s="188">
        <f>SUM(D142,D146,D152,D155,D159,D162,D165)</f>
        <v>1033547.26</v>
      </c>
      <c r="E140" s="188">
        <f t="shared" ref="E140:L140" si="17">SUM(E142,E146,E152,E155,E159,E162,E165)</f>
        <v>1033547.26</v>
      </c>
      <c r="F140" s="188">
        <f>SUM(F142,F146,F152,F155,F159,F162,F165)</f>
        <v>0</v>
      </c>
      <c r="G140" s="188">
        <f t="shared" si="17"/>
        <v>26805.760000000009</v>
      </c>
      <c r="H140" s="188">
        <f t="shared" si="17"/>
        <v>1021805.76</v>
      </c>
      <c r="I140" s="188">
        <f t="shared" si="17"/>
        <v>0</v>
      </c>
      <c r="J140" s="188">
        <f t="shared" si="17"/>
        <v>3284.2379999999998</v>
      </c>
      <c r="K140" s="188">
        <f t="shared" si="17"/>
        <v>858784.23800000001</v>
      </c>
      <c r="L140" s="213">
        <f t="shared" si="17"/>
        <v>0</v>
      </c>
      <c r="M140" s="215"/>
    </row>
    <row r="141" spans="1:13" s="182" customFormat="1" ht="12.75" x14ac:dyDescent="0.25">
      <c r="A141" s="125"/>
      <c r="B141" s="183" t="s">
        <v>413</v>
      </c>
      <c r="C141" s="184"/>
      <c r="D141" s="188"/>
      <c r="E141" s="188"/>
      <c r="F141" s="188"/>
      <c r="G141" s="188"/>
      <c r="H141" s="188"/>
      <c r="I141" s="188"/>
      <c r="J141" s="188"/>
      <c r="K141" s="188"/>
      <c r="L141" s="213"/>
      <c r="M141" s="215"/>
    </row>
    <row r="142" spans="1:13" s="182" customFormat="1" ht="53.25" customHeight="1" x14ac:dyDescent="0.25">
      <c r="A142" s="125">
        <v>4710</v>
      </c>
      <c r="B142" s="194" t="s">
        <v>682</v>
      </c>
      <c r="C142" s="190" t="s">
        <v>414</v>
      </c>
      <c r="D142" s="188">
        <f>SUM(D144:D145)</f>
        <v>6000</v>
      </c>
      <c r="E142" s="188">
        <f>SUM(E144:E145)</f>
        <v>6000</v>
      </c>
      <c r="F142" s="185" t="s">
        <v>218</v>
      </c>
      <c r="G142" s="188">
        <f>SUM(G144:G145)</f>
        <v>6000</v>
      </c>
      <c r="H142" s="188">
        <f>SUM(H144:H145)</f>
        <v>6000</v>
      </c>
      <c r="I142" s="185" t="s">
        <v>218</v>
      </c>
      <c r="J142" s="188">
        <f>SUM(J144:J145)</f>
        <v>0</v>
      </c>
      <c r="K142" s="188">
        <f>SUM(K144:K145)</f>
        <v>0</v>
      </c>
      <c r="L142" s="212" t="s">
        <v>218</v>
      </c>
      <c r="M142" s="215"/>
    </row>
    <row r="143" spans="1:13" s="182" customFormat="1" ht="12.75" x14ac:dyDescent="0.25">
      <c r="A143" s="125"/>
      <c r="B143" s="192" t="s">
        <v>225</v>
      </c>
      <c r="C143" s="190"/>
      <c r="D143" s="188"/>
      <c r="E143" s="188"/>
      <c r="F143" s="185"/>
      <c r="G143" s="188"/>
      <c r="H143" s="188"/>
      <c r="I143" s="185" t="s">
        <v>218</v>
      </c>
      <c r="J143" s="188"/>
      <c r="K143" s="188"/>
      <c r="L143" s="212" t="s">
        <v>218</v>
      </c>
      <c r="M143" s="215"/>
    </row>
    <row r="144" spans="1:13" s="182" customFormat="1" ht="51" customHeight="1" x14ac:dyDescent="0.25">
      <c r="A144" s="125">
        <v>4711</v>
      </c>
      <c r="B144" s="193" t="s">
        <v>539</v>
      </c>
      <c r="C144" s="190" t="s">
        <v>540</v>
      </c>
      <c r="D144" s="188">
        <f>SUM(E144:F144)</f>
        <v>0</v>
      </c>
      <c r="E144" s="188">
        <v>0</v>
      </c>
      <c r="F144" s="185" t="s">
        <v>218</v>
      </c>
      <c r="G144" s="188">
        <f>SUM(H144:I144)</f>
        <v>0</v>
      </c>
      <c r="H144" s="188">
        <v>0</v>
      </c>
      <c r="I144" s="185" t="s">
        <v>218</v>
      </c>
      <c r="J144" s="188">
        <f>SUM(K144:L144)</f>
        <v>0</v>
      </c>
      <c r="K144" s="188">
        <v>0</v>
      </c>
      <c r="L144" s="212" t="s">
        <v>218</v>
      </c>
      <c r="M144" s="215"/>
    </row>
    <row r="145" spans="1:13" s="182" customFormat="1" ht="29.25" customHeight="1" x14ac:dyDescent="0.25">
      <c r="A145" s="125">
        <v>4712</v>
      </c>
      <c r="B145" s="193" t="s">
        <v>541</v>
      </c>
      <c r="C145" s="190" t="s">
        <v>542</v>
      </c>
      <c r="D145" s="188">
        <f>SUM(E145:F145)</f>
        <v>6000</v>
      </c>
      <c r="E145" s="188">
        <v>6000</v>
      </c>
      <c r="F145" s="185" t="s">
        <v>218</v>
      </c>
      <c r="G145" s="188">
        <f>SUM(H145:I145)</f>
        <v>6000</v>
      </c>
      <c r="H145" s="188">
        <v>6000</v>
      </c>
      <c r="I145" s="185" t="s">
        <v>218</v>
      </c>
      <c r="J145" s="188">
        <f>SUM(K145:L145)</f>
        <v>0</v>
      </c>
      <c r="K145" s="188">
        <v>0</v>
      </c>
      <c r="L145" s="212" t="s">
        <v>218</v>
      </c>
      <c r="M145" s="215"/>
    </row>
    <row r="146" spans="1:13" s="182" customFormat="1" ht="72.75" customHeight="1" x14ac:dyDescent="0.25">
      <c r="A146" s="125">
        <v>4720</v>
      </c>
      <c r="B146" s="194" t="s">
        <v>683</v>
      </c>
      <c r="C146" s="190" t="s">
        <v>414</v>
      </c>
      <c r="D146" s="188">
        <f>SUM(D148:D151)</f>
        <v>12000</v>
      </c>
      <c r="E146" s="188">
        <f>SUM(E148:E151)</f>
        <v>12000</v>
      </c>
      <c r="F146" s="185" t="s">
        <v>218</v>
      </c>
      <c r="G146" s="188">
        <f>SUM(G148:G151)</f>
        <v>13000</v>
      </c>
      <c r="H146" s="188">
        <f>SUM(H148:H151)</f>
        <v>13000</v>
      </c>
      <c r="I146" s="185" t="s">
        <v>218</v>
      </c>
      <c r="J146" s="188">
        <f>SUM(J148:J151)</f>
        <v>3284.2379999999998</v>
      </c>
      <c r="K146" s="188">
        <f>SUM(K148:K151)</f>
        <v>3284.2379999999998</v>
      </c>
      <c r="L146" s="212" t="s">
        <v>218</v>
      </c>
      <c r="M146" s="215"/>
    </row>
    <row r="147" spans="1:13" s="182" customFormat="1" ht="12.75" x14ac:dyDescent="0.25">
      <c r="A147" s="125"/>
      <c r="B147" s="192" t="s">
        <v>225</v>
      </c>
      <c r="C147" s="190"/>
      <c r="D147" s="188"/>
      <c r="E147" s="188"/>
      <c r="F147" s="185"/>
      <c r="G147" s="188"/>
      <c r="H147" s="188"/>
      <c r="I147" s="185"/>
      <c r="J147" s="188"/>
      <c r="K147" s="188"/>
      <c r="L147" s="212"/>
      <c r="M147" s="215"/>
    </row>
    <row r="148" spans="1:13" s="182" customFormat="1" ht="21.75" customHeight="1" x14ac:dyDescent="0.25">
      <c r="A148" s="125">
        <v>4721</v>
      </c>
      <c r="B148" s="193" t="s">
        <v>543</v>
      </c>
      <c r="C148" s="190" t="s">
        <v>544</v>
      </c>
      <c r="D148" s="188">
        <f>SUM(E148:F148)</f>
        <v>0</v>
      </c>
      <c r="E148" s="188">
        <v>0</v>
      </c>
      <c r="F148" s="185" t="s">
        <v>218</v>
      </c>
      <c r="G148" s="188">
        <f>SUM(H148:I148)</f>
        <v>0</v>
      </c>
      <c r="H148" s="188">
        <v>0</v>
      </c>
      <c r="I148" s="185" t="s">
        <v>218</v>
      </c>
      <c r="J148" s="188">
        <f>SUM(K148:L148)</f>
        <v>0</v>
      </c>
      <c r="K148" s="188">
        <v>0</v>
      </c>
      <c r="L148" s="212" t="s">
        <v>218</v>
      </c>
      <c r="M148" s="215"/>
    </row>
    <row r="149" spans="1:13" s="182" customFormat="1" ht="27.75" customHeight="1" x14ac:dyDescent="0.25">
      <c r="A149" s="125">
        <v>4722</v>
      </c>
      <c r="B149" s="193" t="s">
        <v>545</v>
      </c>
      <c r="C149" s="198">
        <v>4822</v>
      </c>
      <c r="D149" s="188">
        <f>SUM(E149:F149)</f>
        <v>0</v>
      </c>
      <c r="E149" s="188">
        <v>0</v>
      </c>
      <c r="F149" s="185" t="s">
        <v>218</v>
      </c>
      <c r="G149" s="188">
        <f>SUM(H149:I149)</f>
        <v>0</v>
      </c>
      <c r="H149" s="188">
        <v>0</v>
      </c>
      <c r="I149" s="185" t="s">
        <v>218</v>
      </c>
      <c r="J149" s="188">
        <f>SUM(K149:L149)</f>
        <v>0</v>
      </c>
      <c r="K149" s="188">
        <v>0</v>
      </c>
      <c r="L149" s="212" t="s">
        <v>218</v>
      </c>
      <c r="M149" s="215"/>
    </row>
    <row r="150" spans="1:13" s="182" customFormat="1" ht="27.75" customHeight="1" x14ac:dyDescent="0.25">
      <c r="A150" s="125">
        <v>4723</v>
      </c>
      <c r="B150" s="193" t="s">
        <v>546</v>
      </c>
      <c r="C150" s="190" t="s">
        <v>547</v>
      </c>
      <c r="D150" s="188">
        <f>SUM(E150:F150)</f>
        <v>12000</v>
      </c>
      <c r="E150" s="188">
        <v>12000</v>
      </c>
      <c r="F150" s="185" t="s">
        <v>218</v>
      </c>
      <c r="G150" s="188">
        <f>SUM(H150:I150)</f>
        <v>13000</v>
      </c>
      <c r="H150" s="188">
        <v>13000</v>
      </c>
      <c r="I150" s="185" t="s">
        <v>218</v>
      </c>
      <c r="J150" s="188">
        <f>SUM(K150:L150)</f>
        <v>3284.2379999999998</v>
      </c>
      <c r="K150" s="188">
        <v>3284.2379999999998</v>
      </c>
      <c r="L150" s="212" t="s">
        <v>218</v>
      </c>
      <c r="M150" s="215"/>
    </row>
    <row r="151" spans="1:13" s="182" customFormat="1" ht="38.25" customHeight="1" x14ac:dyDescent="0.25">
      <c r="A151" s="125">
        <v>4724</v>
      </c>
      <c r="B151" s="193" t="s">
        <v>548</v>
      </c>
      <c r="C151" s="190" t="s">
        <v>549</v>
      </c>
      <c r="D151" s="188">
        <f>SUM(E151:F151)</f>
        <v>0</v>
      </c>
      <c r="E151" s="188">
        <v>0</v>
      </c>
      <c r="F151" s="185" t="s">
        <v>218</v>
      </c>
      <c r="G151" s="188">
        <f>SUM(H151:I151)</f>
        <v>0</v>
      </c>
      <c r="H151" s="188">
        <v>0</v>
      </c>
      <c r="I151" s="185" t="s">
        <v>218</v>
      </c>
      <c r="J151" s="188">
        <f>SUM(K151:L151)</f>
        <v>0</v>
      </c>
      <c r="K151" s="188">
        <v>0</v>
      </c>
      <c r="L151" s="212" t="s">
        <v>218</v>
      </c>
      <c r="M151" s="215"/>
    </row>
    <row r="152" spans="1:13" s="182" customFormat="1" ht="38.25" customHeight="1" x14ac:dyDescent="0.25">
      <c r="A152" s="125">
        <v>4730</v>
      </c>
      <c r="B152" s="194" t="s">
        <v>684</v>
      </c>
      <c r="C152" s="190" t="s">
        <v>414</v>
      </c>
      <c r="D152" s="188">
        <f>SUM(D154)</f>
        <v>0</v>
      </c>
      <c r="E152" s="188">
        <f>SUM(E154)</f>
        <v>0</v>
      </c>
      <c r="F152" s="185" t="s">
        <v>218</v>
      </c>
      <c r="G152" s="188">
        <f>SUM(G154)</f>
        <v>0</v>
      </c>
      <c r="H152" s="188">
        <f>SUM(H154)</f>
        <v>0</v>
      </c>
      <c r="I152" s="185" t="s">
        <v>218</v>
      </c>
      <c r="J152" s="188">
        <f>SUM(J154)</f>
        <v>0</v>
      </c>
      <c r="K152" s="188">
        <f>SUM(K154)</f>
        <v>0</v>
      </c>
      <c r="L152" s="212" t="s">
        <v>218</v>
      </c>
      <c r="M152" s="215"/>
    </row>
    <row r="153" spans="1:13" s="182" customFormat="1" ht="12.75" x14ac:dyDescent="0.25">
      <c r="A153" s="125"/>
      <c r="B153" s="192" t="s">
        <v>225</v>
      </c>
      <c r="C153" s="190"/>
      <c r="D153" s="188"/>
      <c r="E153" s="188"/>
      <c r="F153" s="185"/>
      <c r="G153" s="188"/>
      <c r="H153" s="188"/>
      <c r="I153" s="185"/>
      <c r="J153" s="188"/>
      <c r="K153" s="188"/>
      <c r="L153" s="212"/>
      <c r="M153" s="215"/>
    </row>
    <row r="154" spans="1:13" s="182" customFormat="1" ht="33.75" customHeight="1" x14ac:dyDescent="0.25">
      <c r="A154" s="125">
        <v>4731</v>
      </c>
      <c r="B154" s="193" t="s">
        <v>550</v>
      </c>
      <c r="C154" s="190" t="s">
        <v>551</v>
      </c>
      <c r="D154" s="188">
        <f>SUM(E154:F154)</f>
        <v>0</v>
      </c>
      <c r="E154" s="188">
        <v>0</v>
      </c>
      <c r="F154" s="185" t="s">
        <v>218</v>
      </c>
      <c r="G154" s="188">
        <f>SUM(H154:I154)</f>
        <v>0</v>
      </c>
      <c r="H154" s="188">
        <v>0</v>
      </c>
      <c r="I154" s="185" t="s">
        <v>218</v>
      </c>
      <c r="J154" s="188">
        <f>SUM(K154:L154)</f>
        <v>0</v>
      </c>
      <c r="K154" s="188">
        <v>0</v>
      </c>
      <c r="L154" s="212" t="s">
        <v>218</v>
      </c>
      <c r="M154" s="215"/>
    </row>
    <row r="155" spans="1:13" s="182" customFormat="1" ht="54" customHeight="1" x14ac:dyDescent="0.25">
      <c r="A155" s="125">
        <v>4740</v>
      </c>
      <c r="B155" s="194" t="s">
        <v>552</v>
      </c>
      <c r="C155" s="190" t="s">
        <v>414</v>
      </c>
      <c r="D155" s="188">
        <f>SUM(D157:D158)</f>
        <v>0</v>
      </c>
      <c r="E155" s="188">
        <f>SUM(E157:E158)</f>
        <v>0</v>
      </c>
      <c r="F155" s="185" t="s">
        <v>218</v>
      </c>
      <c r="G155" s="188">
        <f>SUM(G157:G158)</f>
        <v>0</v>
      </c>
      <c r="H155" s="188">
        <f>SUM(H157:H158)</f>
        <v>0</v>
      </c>
      <c r="I155" s="185" t="s">
        <v>218</v>
      </c>
      <c r="J155" s="188">
        <f>SUM(J157:J158)</f>
        <v>0</v>
      </c>
      <c r="K155" s="188">
        <f>SUM(K157:K158)</f>
        <v>0</v>
      </c>
      <c r="L155" s="212" t="s">
        <v>218</v>
      </c>
      <c r="M155" s="215"/>
    </row>
    <row r="156" spans="1:13" s="182" customFormat="1" ht="12.75" x14ac:dyDescent="0.25">
      <c r="A156" s="125"/>
      <c r="B156" s="192" t="s">
        <v>225</v>
      </c>
      <c r="C156" s="190"/>
      <c r="D156" s="188"/>
      <c r="E156" s="188"/>
      <c r="F156" s="185"/>
      <c r="G156" s="188"/>
      <c r="H156" s="188"/>
      <c r="I156" s="185"/>
      <c r="J156" s="188"/>
      <c r="K156" s="188"/>
      <c r="L156" s="212"/>
      <c r="M156" s="215"/>
    </row>
    <row r="157" spans="1:13" s="182" customFormat="1" ht="39" customHeight="1" x14ac:dyDescent="0.25">
      <c r="A157" s="125">
        <v>4741</v>
      </c>
      <c r="B157" s="193" t="s">
        <v>553</v>
      </c>
      <c r="C157" s="190" t="s">
        <v>554</v>
      </c>
      <c r="D157" s="188">
        <f>SUM(E157:F157)</f>
        <v>0</v>
      </c>
      <c r="E157" s="188">
        <v>0</v>
      </c>
      <c r="F157" s="185" t="s">
        <v>218</v>
      </c>
      <c r="G157" s="188">
        <f>SUM(H157:I157)</f>
        <v>0</v>
      </c>
      <c r="H157" s="188">
        <v>0</v>
      </c>
      <c r="I157" s="185" t="s">
        <v>218</v>
      </c>
      <c r="J157" s="188">
        <f>SUM(K157:L157)</f>
        <v>0</v>
      </c>
      <c r="K157" s="188">
        <v>0</v>
      </c>
      <c r="L157" s="212" t="s">
        <v>218</v>
      </c>
      <c r="M157" s="215"/>
    </row>
    <row r="158" spans="1:13" s="182" customFormat="1" ht="36" customHeight="1" x14ac:dyDescent="0.25">
      <c r="A158" s="125">
        <v>4742</v>
      </c>
      <c r="B158" s="193" t="s">
        <v>555</v>
      </c>
      <c r="C158" s="190" t="s">
        <v>556</v>
      </c>
      <c r="D158" s="188">
        <f>SUM(E158:F158)</f>
        <v>0</v>
      </c>
      <c r="E158" s="188">
        <v>0</v>
      </c>
      <c r="F158" s="185" t="s">
        <v>218</v>
      </c>
      <c r="G158" s="188">
        <f>SUM(H158:I158)</f>
        <v>0</v>
      </c>
      <c r="H158" s="188">
        <v>0</v>
      </c>
      <c r="I158" s="185" t="s">
        <v>218</v>
      </c>
      <c r="J158" s="188">
        <f>SUM(K158:L158)</f>
        <v>0</v>
      </c>
      <c r="K158" s="188">
        <v>0</v>
      </c>
      <c r="L158" s="212" t="s">
        <v>218</v>
      </c>
      <c r="M158" s="215"/>
    </row>
    <row r="159" spans="1:13" s="182" customFormat="1" ht="49.5" customHeight="1" x14ac:dyDescent="0.25">
      <c r="A159" s="125">
        <v>4750</v>
      </c>
      <c r="B159" s="194" t="s">
        <v>685</v>
      </c>
      <c r="C159" s="190" t="s">
        <v>414</v>
      </c>
      <c r="D159" s="188">
        <f>SUM(D161)</f>
        <v>0</v>
      </c>
      <c r="E159" s="188">
        <f>SUM(E161)</f>
        <v>0</v>
      </c>
      <c r="F159" s="185" t="s">
        <v>218</v>
      </c>
      <c r="G159" s="188">
        <f>SUM(G161)</f>
        <v>0</v>
      </c>
      <c r="H159" s="188">
        <f>SUM(H161)</f>
        <v>0</v>
      </c>
      <c r="I159" s="185" t="s">
        <v>218</v>
      </c>
      <c r="J159" s="188">
        <f>SUM(J161)</f>
        <v>0</v>
      </c>
      <c r="K159" s="188">
        <f>SUM(K161)</f>
        <v>0</v>
      </c>
      <c r="L159" s="212" t="s">
        <v>218</v>
      </c>
      <c r="M159" s="215"/>
    </row>
    <row r="160" spans="1:13" s="182" customFormat="1" ht="12.75" x14ac:dyDescent="0.25">
      <c r="A160" s="125"/>
      <c r="B160" s="192" t="s">
        <v>225</v>
      </c>
      <c r="C160" s="190"/>
      <c r="D160" s="188"/>
      <c r="E160" s="188"/>
      <c r="F160" s="185"/>
      <c r="G160" s="188"/>
      <c r="H160" s="188"/>
      <c r="I160" s="185"/>
      <c r="J160" s="188"/>
      <c r="K160" s="188"/>
      <c r="L160" s="212"/>
      <c r="M160" s="215"/>
    </row>
    <row r="161" spans="1:13" s="182" customFormat="1" ht="39.75" customHeight="1" x14ac:dyDescent="0.25">
      <c r="A161" s="125">
        <v>4751</v>
      </c>
      <c r="B161" s="193" t="s">
        <v>557</v>
      </c>
      <c r="C161" s="190" t="s">
        <v>558</v>
      </c>
      <c r="D161" s="188">
        <f>SUM(E161:F161)</f>
        <v>0</v>
      </c>
      <c r="E161" s="188">
        <v>0</v>
      </c>
      <c r="F161" s="185" t="s">
        <v>218</v>
      </c>
      <c r="G161" s="188">
        <f>SUM(H161:I161)</f>
        <v>0</v>
      </c>
      <c r="H161" s="188">
        <v>0</v>
      </c>
      <c r="I161" s="185" t="s">
        <v>218</v>
      </c>
      <c r="J161" s="188">
        <f>SUM(K161:L161)</f>
        <v>0</v>
      </c>
      <c r="K161" s="188">
        <v>0</v>
      </c>
      <c r="L161" s="212" t="s">
        <v>218</v>
      </c>
      <c r="M161" s="215"/>
    </row>
    <row r="162" spans="1:13" s="182" customFormat="1" ht="17.25" customHeight="1" x14ac:dyDescent="0.25">
      <c r="A162" s="125">
        <v>4760</v>
      </c>
      <c r="B162" s="194" t="s">
        <v>559</v>
      </c>
      <c r="C162" s="190" t="s">
        <v>414</v>
      </c>
      <c r="D162" s="188">
        <f>SUM(D164)</f>
        <v>0</v>
      </c>
      <c r="E162" s="188">
        <f>SUM(E164)</f>
        <v>0</v>
      </c>
      <c r="F162" s="185" t="s">
        <v>218</v>
      </c>
      <c r="G162" s="188">
        <f>SUM(G164)</f>
        <v>0</v>
      </c>
      <c r="H162" s="188">
        <f>SUM(H164)</f>
        <v>0</v>
      </c>
      <c r="I162" s="185" t="s">
        <v>218</v>
      </c>
      <c r="J162" s="188">
        <f>SUM(J164)</f>
        <v>0</v>
      </c>
      <c r="K162" s="188">
        <f>SUM(K164)</f>
        <v>0</v>
      </c>
      <c r="L162" s="212" t="s">
        <v>218</v>
      </c>
      <c r="M162" s="215"/>
    </row>
    <row r="163" spans="1:13" s="182" customFormat="1" ht="12.75" x14ac:dyDescent="0.25">
      <c r="A163" s="125"/>
      <c r="B163" s="192" t="s">
        <v>225</v>
      </c>
      <c r="C163" s="190"/>
      <c r="D163" s="188"/>
      <c r="E163" s="188"/>
      <c r="F163" s="185"/>
      <c r="G163" s="188"/>
      <c r="H163" s="188"/>
      <c r="I163" s="185"/>
      <c r="J163" s="188"/>
      <c r="K163" s="188"/>
      <c r="L163" s="212"/>
      <c r="M163" s="215"/>
    </row>
    <row r="164" spans="1:13" s="182" customFormat="1" ht="17.25" customHeight="1" x14ac:dyDescent="0.25">
      <c r="A164" s="125">
        <v>4761</v>
      </c>
      <c r="B164" s="193" t="s">
        <v>560</v>
      </c>
      <c r="C164" s="190" t="s">
        <v>561</v>
      </c>
      <c r="D164" s="188">
        <f>SUM(E164:F164)</f>
        <v>0</v>
      </c>
      <c r="E164" s="188">
        <v>0</v>
      </c>
      <c r="F164" s="185" t="s">
        <v>218</v>
      </c>
      <c r="G164" s="188">
        <f>SUM(H164:I164)</f>
        <v>0</v>
      </c>
      <c r="H164" s="188">
        <v>0</v>
      </c>
      <c r="I164" s="185" t="s">
        <v>218</v>
      </c>
      <c r="J164" s="188">
        <f>SUM(K164:L164)</f>
        <v>0</v>
      </c>
      <c r="K164" s="188">
        <v>0</v>
      </c>
      <c r="L164" s="212" t="s">
        <v>218</v>
      </c>
      <c r="M164" s="215"/>
    </row>
    <row r="165" spans="1:13" s="182" customFormat="1" ht="21.75" customHeight="1" x14ac:dyDescent="0.25">
      <c r="A165" s="125">
        <v>4770</v>
      </c>
      <c r="B165" s="194" t="s">
        <v>686</v>
      </c>
      <c r="C165" s="190" t="s">
        <v>414</v>
      </c>
      <c r="D165" s="188">
        <f>SUM(D167)</f>
        <v>1015547.26</v>
      </c>
      <c r="E165" s="188">
        <f t="shared" ref="E165:L165" si="18">SUM(E167)</f>
        <v>1015547.26</v>
      </c>
      <c r="F165" s="188">
        <f t="shared" si="18"/>
        <v>0</v>
      </c>
      <c r="G165" s="188">
        <f t="shared" si="18"/>
        <v>7805.7600000000093</v>
      </c>
      <c r="H165" s="188">
        <f t="shared" si="18"/>
        <v>1002805.76</v>
      </c>
      <c r="I165" s="188">
        <f t="shared" si="18"/>
        <v>0</v>
      </c>
      <c r="J165" s="188">
        <f t="shared" si="18"/>
        <v>0</v>
      </c>
      <c r="K165" s="188">
        <f t="shared" si="18"/>
        <v>855500</v>
      </c>
      <c r="L165" s="213">
        <f t="shared" si="18"/>
        <v>0</v>
      </c>
      <c r="M165" s="215"/>
    </row>
    <row r="166" spans="1:13" s="182" customFormat="1" ht="12.75" x14ac:dyDescent="0.25">
      <c r="A166" s="125"/>
      <c r="B166" s="192" t="s">
        <v>225</v>
      </c>
      <c r="C166" s="190"/>
      <c r="D166" s="188"/>
      <c r="E166" s="188"/>
      <c r="F166" s="185"/>
      <c r="G166" s="188"/>
      <c r="H166" s="188"/>
      <c r="I166" s="185"/>
      <c r="J166" s="188"/>
      <c r="K166" s="188"/>
      <c r="L166" s="212"/>
      <c r="M166" s="215"/>
    </row>
    <row r="167" spans="1:13" s="182" customFormat="1" ht="21.75" customHeight="1" x14ac:dyDescent="0.25">
      <c r="A167" s="125">
        <v>4771</v>
      </c>
      <c r="B167" s="195" t="s">
        <v>562</v>
      </c>
      <c r="C167" s="190" t="s">
        <v>563</v>
      </c>
      <c r="D167" s="188">
        <f>SUM(E167:F167)-[1]Ekamutner!F117</f>
        <v>1015547.26</v>
      </c>
      <c r="E167" s="188">
        <v>1015547.26</v>
      </c>
      <c r="F167" s="188">
        <v>0</v>
      </c>
      <c r="G167" s="188">
        <f>SUM(H167:I167)-[1]Ekamutner!I117</f>
        <v>7805.7600000000093</v>
      </c>
      <c r="H167" s="188">
        <v>1002805.76</v>
      </c>
      <c r="I167" s="188">
        <v>0</v>
      </c>
      <c r="J167" s="188">
        <f>SUM(K167:L167)-[1]Ekamutner!L117</f>
        <v>0</v>
      </c>
      <c r="K167" s="188">
        <v>855500</v>
      </c>
      <c r="L167" s="213">
        <v>0</v>
      </c>
      <c r="M167" s="215"/>
    </row>
    <row r="168" spans="1:13" s="182" customFormat="1" ht="54" customHeight="1" x14ac:dyDescent="0.25">
      <c r="A168" s="125">
        <v>4772</v>
      </c>
      <c r="B168" s="193" t="s">
        <v>564</v>
      </c>
      <c r="C168" s="190" t="s">
        <v>414</v>
      </c>
      <c r="D168" s="188">
        <f>SUM(E168:F168)</f>
        <v>0</v>
      </c>
      <c r="E168" s="188">
        <v>0</v>
      </c>
      <c r="F168" s="185" t="s">
        <v>21</v>
      </c>
      <c r="G168" s="188">
        <f>SUM(H168:I168)</f>
        <v>995000</v>
      </c>
      <c r="H168" s="188">
        <v>995000</v>
      </c>
      <c r="I168" s="185" t="s">
        <v>21</v>
      </c>
      <c r="J168" s="188">
        <f>SUM(K168:L168)</f>
        <v>855500</v>
      </c>
      <c r="K168" s="188">
        <v>855500</v>
      </c>
      <c r="L168" s="212" t="s">
        <v>21</v>
      </c>
      <c r="M168" s="215"/>
    </row>
    <row r="169" spans="1:13" s="201" customFormat="1" ht="42" customHeight="1" x14ac:dyDescent="0.25">
      <c r="A169" s="125">
        <v>5000</v>
      </c>
      <c r="B169" s="199" t="s">
        <v>687</v>
      </c>
      <c r="C169" s="190" t="s">
        <v>414</v>
      </c>
      <c r="D169" s="185">
        <f>SUM(D171,D189,D195,D198,D204)</f>
        <v>5570472.6273999996</v>
      </c>
      <c r="E169" s="185" t="s">
        <v>218</v>
      </c>
      <c r="F169" s="185">
        <f>SUM(F171,F189,F195,F198,F204)</f>
        <v>5570472.6273999996</v>
      </c>
      <c r="G169" s="185">
        <f>SUM(G171,G189,G195,G198,G204)</f>
        <v>6565472.6274000006</v>
      </c>
      <c r="H169" s="185" t="s">
        <v>218</v>
      </c>
      <c r="I169" s="185">
        <f>SUM(I171,I189,I195,I198,I204)</f>
        <v>6565472.6274000006</v>
      </c>
      <c r="J169" s="185">
        <f>SUM(J171,J189,J195,J198,J204)</f>
        <v>2516510.3947000001</v>
      </c>
      <c r="K169" s="185" t="s">
        <v>218</v>
      </c>
      <c r="L169" s="212">
        <f>SUM(L171,L189,L195,L198,L204)</f>
        <v>2516510.3947000001</v>
      </c>
      <c r="M169" s="196"/>
    </row>
    <row r="170" spans="1:13" s="182" customFormat="1" ht="12.75" x14ac:dyDescent="0.25">
      <c r="A170" s="125"/>
      <c r="B170" s="183" t="s">
        <v>413</v>
      </c>
      <c r="C170" s="184"/>
      <c r="D170" s="188"/>
      <c r="E170" s="188"/>
      <c r="F170" s="188"/>
      <c r="G170" s="188"/>
      <c r="H170" s="188"/>
      <c r="I170" s="188"/>
      <c r="J170" s="188"/>
      <c r="K170" s="188"/>
      <c r="L170" s="213"/>
      <c r="M170" s="215"/>
    </row>
    <row r="171" spans="1:13" s="182" customFormat="1" ht="30.75" customHeight="1" x14ac:dyDescent="0.25">
      <c r="A171" s="125">
        <v>5100</v>
      </c>
      <c r="B171" s="195" t="s">
        <v>688</v>
      </c>
      <c r="C171" s="190" t="s">
        <v>414</v>
      </c>
      <c r="D171" s="188">
        <f>SUM(D173,D178,D183)</f>
        <v>5557472.6273999996</v>
      </c>
      <c r="E171" s="185" t="s">
        <v>218</v>
      </c>
      <c r="F171" s="188">
        <f>SUM(F173,F178,F183)</f>
        <v>5557472.6273999996</v>
      </c>
      <c r="G171" s="188">
        <f>SUM(G173,G178,G183)</f>
        <v>6508907.6274000006</v>
      </c>
      <c r="H171" s="185" t="s">
        <v>218</v>
      </c>
      <c r="I171" s="188">
        <f>SUM(I173,I178,I183)</f>
        <v>6508907.6274000006</v>
      </c>
      <c r="J171" s="188">
        <f>SUM(J173,J178,J183)</f>
        <v>2482023.5882999999</v>
      </c>
      <c r="K171" s="185" t="s">
        <v>218</v>
      </c>
      <c r="L171" s="213">
        <f>SUM(L173,L178,L183)</f>
        <v>2482023.5882999999</v>
      </c>
      <c r="M171" s="215"/>
    </row>
    <row r="172" spans="1:13" s="182" customFormat="1" ht="12.75" x14ac:dyDescent="0.25">
      <c r="A172" s="125"/>
      <c r="B172" s="183" t="s">
        <v>413</v>
      </c>
      <c r="C172" s="184"/>
      <c r="D172" s="188"/>
      <c r="E172" s="188"/>
      <c r="F172" s="188"/>
      <c r="G172" s="188"/>
      <c r="H172" s="188"/>
      <c r="I172" s="188"/>
      <c r="J172" s="188"/>
      <c r="K172" s="188"/>
      <c r="L172" s="213"/>
      <c r="M172" s="215"/>
    </row>
    <row r="173" spans="1:13" s="182" customFormat="1" ht="29.25" customHeight="1" x14ac:dyDescent="0.25">
      <c r="A173" s="125">
        <v>5110</v>
      </c>
      <c r="B173" s="195" t="s">
        <v>689</v>
      </c>
      <c r="C173" s="190" t="s">
        <v>414</v>
      </c>
      <c r="D173" s="188">
        <f>SUM(D175:D177)</f>
        <v>5027068.5003999993</v>
      </c>
      <c r="E173" s="188" t="s">
        <v>21</v>
      </c>
      <c r="F173" s="188">
        <f t="shared" ref="F173:L173" si="19">SUM(F175:F177)</f>
        <v>5027068.5003999993</v>
      </c>
      <c r="G173" s="188">
        <f t="shared" si="19"/>
        <v>6022068.5004000003</v>
      </c>
      <c r="H173" s="188" t="s">
        <v>21</v>
      </c>
      <c r="I173" s="188">
        <f t="shared" si="19"/>
        <v>6022068.5004000003</v>
      </c>
      <c r="J173" s="188">
        <f t="shared" si="19"/>
        <v>2206823.5458</v>
      </c>
      <c r="K173" s="188" t="s">
        <v>21</v>
      </c>
      <c r="L173" s="213">
        <f t="shared" si="19"/>
        <v>2206823.5458</v>
      </c>
      <c r="M173" s="215"/>
    </row>
    <row r="174" spans="1:13" s="182" customFormat="1" ht="12.75" x14ac:dyDescent="0.25">
      <c r="A174" s="125"/>
      <c r="B174" s="192" t="s">
        <v>225</v>
      </c>
      <c r="C174" s="190"/>
      <c r="D174" s="188"/>
      <c r="E174" s="188"/>
      <c r="F174" s="185"/>
      <c r="G174" s="188"/>
      <c r="H174" s="188"/>
      <c r="I174" s="185"/>
      <c r="J174" s="188"/>
      <c r="K174" s="188"/>
      <c r="L174" s="212"/>
      <c r="M174" s="215"/>
    </row>
    <row r="175" spans="1:13" s="182" customFormat="1" ht="12.75" x14ac:dyDescent="0.25">
      <c r="A175" s="125">
        <v>5111</v>
      </c>
      <c r="B175" s="193" t="s">
        <v>565</v>
      </c>
      <c r="C175" s="190" t="s">
        <v>566</v>
      </c>
      <c r="D175" s="188">
        <f>SUM(E175:F175)</f>
        <v>0</v>
      </c>
      <c r="E175" s="185" t="s">
        <v>218</v>
      </c>
      <c r="F175" s="188">
        <v>0</v>
      </c>
      <c r="G175" s="188">
        <f>SUM(H175:I175)</f>
        <v>0</v>
      </c>
      <c r="H175" s="185" t="s">
        <v>218</v>
      </c>
      <c r="I175" s="188">
        <v>0</v>
      </c>
      <c r="J175" s="188">
        <f>SUM(K175:L175)</f>
        <v>0</v>
      </c>
      <c r="K175" s="185" t="s">
        <v>218</v>
      </c>
      <c r="L175" s="213">
        <v>0</v>
      </c>
      <c r="M175" s="215"/>
    </row>
    <row r="176" spans="1:13" s="182" customFormat="1" ht="27" customHeight="1" x14ac:dyDescent="0.25">
      <c r="A176" s="125">
        <v>5112</v>
      </c>
      <c r="B176" s="193" t="s">
        <v>567</v>
      </c>
      <c r="C176" s="190" t="s">
        <v>568</v>
      </c>
      <c r="D176" s="188">
        <f>SUM(E176:F176)</f>
        <v>1212176</v>
      </c>
      <c r="E176" s="185" t="s">
        <v>218</v>
      </c>
      <c r="F176" s="188">
        <v>1212176</v>
      </c>
      <c r="G176" s="188">
        <f>SUM(H176:I176)</f>
        <v>1230176</v>
      </c>
      <c r="H176" s="185" t="s">
        <v>218</v>
      </c>
      <c r="I176" s="188">
        <v>1230176</v>
      </c>
      <c r="J176" s="188">
        <f>SUM(K176:L176)</f>
        <v>190216.96299999999</v>
      </c>
      <c r="K176" s="185" t="s">
        <v>218</v>
      </c>
      <c r="L176" s="213">
        <v>190216.96299999999</v>
      </c>
      <c r="M176" s="215"/>
    </row>
    <row r="177" spans="1:13" s="182" customFormat="1" ht="29.25" customHeight="1" x14ac:dyDescent="0.25">
      <c r="A177" s="125">
        <v>5113</v>
      </c>
      <c r="B177" s="193" t="s">
        <v>569</v>
      </c>
      <c r="C177" s="190" t="s">
        <v>570</v>
      </c>
      <c r="D177" s="188">
        <f>SUM(E177:F177)</f>
        <v>3814892.5003999998</v>
      </c>
      <c r="E177" s="185" t="s">
        <v>218</v>
      </c>
      <c r="F177" s="188">
        <v>3814892.5003999998</v>
      </c>
      <c r="G177" s="188">
        <f>SUM(H177:I177)</f>
        <v>4791892.5004000003</v>
      </c>
      <c r="H177" s="185" t="s">
        <v>218</v>
      </c>
      <c r="I177" s="188">
        <v>4791892.5004000003</v>
      </c>
      <c r="J177" s="188">
        <f>SUM(K177:L177)</f>
        <v>2016606.5828</v>
      </c>
      <c r="K177" s="185" t="s">
        <v>218</v>
      </c>
      <c r="L177" s="213">
        <v>2016606.5828</v>
      </c>
      <c r="M177" s="215"/>
    </row>
    <row r="178" spans="1:13" s="182" customFormat="1" ht="42.75" customHeight="1" x14ac:dyDescent="0.25">
      <c r="A178" s="125">
        <v>5120</v>
      </c>
      <c r="B178" s="195" t="s">
        <v>690</v>
      </c>
      <c r="C178" s="190" t="s">
        <v>414</v>
      </c>
      <c r="D178" s="188">
        <f>SUM(D180:D182)</f>
        <v>382838.62699999998</v>
      </c>
      <c r="E178" s="188" t="s">
        <v>21</v>
      </c>
      <c r="F178" s="188">
        <f t="shared" ref="F178:L178" si="20">SUM(F180:F182)</f>
        <v>382838.62699999998</v>
      </c>
      <c r="G178" s="188">
        <f t="shared" si="20"/>
        <v>355273.62699999998</v>
      </c>
      <c r="H178" s="188" t="s">
        <v>21</v>
      </c>
      <c r="I178" s="188">
        <f t="shared" si="20"/>
        <v>355273.62699999998</v>
      </c>
      <c r="J178" s="188">
        <f t="shared" si="20"/>
        <v>177578.54250000001</v>
      </c>
      <c r="K178" s="188" t="s">
        <v>21</v>
      </c>
      <c r="L178" s="213">
        <f t="shared" si="20"/>
        <v>177578.54250000001</v>
      </c>
      <c r="M178" s="215"/>
    </row>
    <row r="179" spans="1:13" s="182" customFormat="1" ht="12.75" x14ac:dyDescent="0.25">
      <c r="A179" s="125"/>
      <c r="B179" s="192" t="s">
        <v>225</v>
      </c>
      <c r="C179" s="190"/>
      <c r="D179" s="188"/>
      <c r="E179" s="188"/>
      <c r="F179" s="185"/>
      <c r="G179" s="188"/>
      <c r="H179" s="188"/>
      <c r="I179" s="185"/>
      <c r="J179" s="188"/>
      <c r="K179" s="188"/>
      <c r="L179" s="212"/>
      <c r="M179" s="215"/>
    </row>
    <row r="180" spans="1:13" s="182" customFormat="1" ht="19.5" customHeight="1" x14ac:dyDescent="0.25">
      <c r="A180" s="125">
        <v>5121</v>
      </c>
      <c r="B180" s="193" t="s">
        <v>571</v>
      </c>
      <c r="C180" s="190" t="s">
        <v>572</v>
      </c>
      <c r="D180" s="188">
        <f>SUM(E180:F180)</f>
        <v>230000</v>
      </c>
      <c r="E180" s="185" t="s">
        <v>218</v>
      </c>
      <c r="F180" s="188">
        <v>230000</v>
      </c>
      <c r="G180" s="188">
        <f>SUM(H180:I180)</f>
        <v>220435</v>
      </c>
      <c r="H180" s="185" t="s">
        <v>218</v>
      </c>
      <c r="I180" s="188">
        <v>220435</v>
      </c>
      <c r="J180" s="188">
        <f>SUM(K180:L180)</f>
        <v>158592.04250000001</v>
      </c>
      <c r="K180" s="185" t="s">
        <v>218</v>
      </c>
      <c r="L180" s="213">
        <v>158592.04250000001</v>
      </c>
      <c r="M180" s="215"/>
    </row>
    <row r="181" spans="1:13" s="182" customFormat="1" ht="18" customHeight="1" x14ac:dyDescent="0.25">
      <c r="A181" s="125">
        <v>5122</v>
      </c>
      <c r="B181" s="193" t="s">
        <v>573</v>
      </c>
      <c r="C181" s="190" t="s">
        <v>574</v>
      </c>
      <c r="D181" s="188">
        <f>SUM(E181:F181)</f>
        <v>99838.626999999993</v>
      </c>
      <c r="E181" s="185" t="s">
        <v>218</v>
      </c>
      <c r="F181" s="188">
        <v>99838.626999999993</v>
      </c>
      <c r="G181" s="188">
        <f>SUM(H181:I181)</f>
        <v>99838.626999999993</v>
      </c>
      <c r="H181" s="185" t="s">
        <v>218</v>
      </c>
      <c r="I181" s="188">
        <v>99838.626999999993</v>
      </c>
      <c r="J181" s="188">
        <f>SUM(K181:L181)</f>
        <v>5486.5</v>
      </c>
      <c r="K181" s="185" t="s">
        <v>218</v>
      </c>
      <c r="L181" s="213">
        <v>5486.5</v>
      </c>
      <c r="M181" s="215"/>
    </row>
    <row r="182" spans="1:13" s="182" customFormat="1" ht="24.75" customHeight="1" x14ac:dyDescent="0.25">
      <c r="A182" s="125">
        <v>5123</v>
      </c>
      <c r="B182" s="193" t="s">
        <v>575</v>
      </c>
      <c r="C182" s="190" t="s">
        <v>576</v>
      </c>
      <c r="D182" s="188">
        <f>SUM(E182:F182)</f>
        <v>53000</v>
      </c>
      <c r="E182" s="185" t="s">
        <v>218</v>
      </c>
      <c r="F182" s="188">
        <v>53000</v>
      </c>
      <c r="G182" s="188">
        <f>SUM(H182:I182)</f>
        <v>35000</v>
      </c>
      <c r="H182" s="185" t="s">
        <v>218</v>
      </c>
      <c r="I182" s="188">
        <v>35000</v>
      </c>
      <c r="J182" s="188">
        <f>SUM(K182:L182)</f>
        <v>13500</v>
      </c>
      <c r="K182" s="185" t="s">
        <v>218</v>
      </c>
      <c r="L182" s="213">
        <v>13500</v>
      </c>
      <c r="M182" s="215"/>
    </row>
    <row r="183" spans="1:13" s="182" customFormat="1" ht="36.75" customHeight="1" x14ac:dyDescent="0.25">
      <c r="A183" s="125">
        <v>5130</v>
      </c>
      <c r="B183" s="195" t="s">
        <v>691</v>
      </c>
      <c r="C183" s="190" t="s">
        <v>414</v>
      </c>
      <c r="D183" s="188">
        <f>SUM(D185:D188)</f>
        <v>147565.5</v>
      </c>
      <c r="E183" s="188" t="s">
        <v>21</v>
      </c>
      <c r="F183" s="188">
        <f t="shared" ref="F183:L183" si="21">SUM(F185:F188)</f>
        <v>147565.5</v>
      </c>
      <c r="G183" s="188">
        <f t="shared" si="21"/>
        <v>131565.5</v>
      </c>
      <c r="H183" s="188" t="s">
        <v>21</v>
      </c>
      <c r="I183" s="188">
        <f t="shared" si="21"/>
        <v>131565.5</v>
      </c>
      <c r="J183" s="188">
        <f t="shared" si="21"/>
        <v>97621.5</v>
      </c>
      <c r="K183" s="188" t="s">
        <v>21</v>
      </c>
      <c r="L183" s="213">
        <f t="shared" si="21"/>
        <v>97621.5</v>
      </c>
      <c r="M183" s="215"/>
    </row>
    <row r="184" spans="1:13" s="182" customFormat="1" ht="12.75" x14ac:dyDescent="0.25">
      <c r="A184" s="125"/>
      <c r="B184" s="192" t="s">
        <v>225</v>
      </c>
      <c r="C184" s="190"/>
      <c r="D184" s="188"/>
      <c r="E184" s="188"/>
      <c r="F184" s="185"/>
      <c r="G184" s="188"/>
      <c r="H184" s="188"/>
      <c r="I184" s="185"/>
      <c r="J184" s="188"/>
      <c r="K184" s="188"/>
      <c r="L184" s="212"/>
      <c r="M184" s="215"/>
    </row>
    <row r="185" spans="1:13" s="182" customFormat="1" ht="17.25" customHeight="1" x14ac:dyDescent="0.25">
      <c r="A185" s="125">
        <v>5131</v>
      </c>
      <c r="B185" s="193" t="s">
        <v>577</v>
      </c>
      <c r="C185" s="190" t="s">
        <v>578</v>
      </c>
      <c r="D185" s="188">
        <f>SUM(E185:F185)</f>
        <v>15000</v>
      </c>
      <c r="E185" s="185" t="s">
        <v>218</v>
      </c>
      <c r="F185" s="188">
        <v>15000</v>
      </c>
      <c r="G185" s="188">
        <f>SUM(H185:I185)</f>
        <v>15000</v>
      </c>
      <c r="H185" s="185" t="s">
        <v>218</v>
      </c>
      <c r="I185" s="188">
        <v>15000</v>
      </c>
      <c r="J185" s="188">
        <f>SUM(K185:L185)</f>
        <v>11787.5</v>
      </c>
      <c r="K185" s="185" t="s">
        <v>218</v>
      </c>
      <c r="L185" s="213">
        <v>11787.5</v>
      </c>
      <c r="M185" s="215"/>
    </row>
    <row r="186" spans="1:13" s="182" customFormat="1" ht="17.25" customHeight="1" x14ac:dyDescent="0.25">
      <c r="A186" s="125">
        <v>5132</v>
      </c>
      <c r="B186" s="193" t="s">
        <v>579</v>
      </c>
      <c r="C186" s="190" t="s">
        <v>580</v>
      </c>
      <c r="D186" s="188">
        <f>SUM(E186:F186)</f>
        <v>0</v>
      </c>
      <c r="E186" s="185" t="s">
        <v>218</v>
      </c>
      <c r="F186" s="188">
        <v>0</v>
      </c>
      <c r="G186" s="188">
        <f>SUM(H186:I186)</f>
        <v>3000</v>
      </c>
      <c r="H186" s="185" t="s">
        <v>218</v>
      </c>
      <c r="I186" s="188">
        <v>3000</v>
      </c>
      <c r="J186" s="188">
        <f>SUM(K186:L186)</f>
        <v>0</v>
      </c>
      <c r="K186" s="185" t="s">
        <v>218</v>
      </c>
      <c r="L186" s="213">
        <v>0</v>
      </c>
      <c r="M186" s="215"/>
    </row>
    <row r="187" spans="1:13" s="182" customFormat="1" ht="17.25" customHeight="1" x14ac:dyDescent="0.25">
      <c r="A187" s="125">
        <v>5133</v>
      </c>
      <c r="B187" s="193" t="s">
        <v>581</v>
      </c>
      <c r="C187" s="190" t="s">
        <v>582</v>
      </c>
      <c r="D187" s="188">
        <f>SUM(E187:F187)</f>
        <v>0</v>
      </c>
      <c r="E187" s="185" t="s">
        <v>21</v>
      </c>
      <c r="F187" s="188">
        <v>0</v>
      </c>
      <c r="G187" s="188">
        <f>SUM(H187:I187)</f>
        <v>0</v>
      </c>
      <c r="H187" s="185" t="s">
        <v>21</v>
      </c>
      <c r="I187" s="188">
        <v>0</v>
      </c>
      <c r="J187" s="188">
        <f>SUM(K187:L187)</f>
        <v>0</v>
      </c>
      <c r="K187" s="185" t="s">
        <v>21</v>
      </c>
      <c r="L187" s="213">
        <v>0</v>
      </c>
      <c r="M187" s="215"/>
    </row>
    <row r="188" spans="1:13" s="182" customFormat="1" ht="17.25" customHeight="1" x14ac:dyDescent="0.25">
      <c r="A188" s="125">
        <v>5134</v>
      </c>
      <c r="B188" s="193" t="s">
        <v>583</v>
      </c>
      <c r="C188" s="190" t="s">
        <v>584</v>
      </c>
      <c r="D188" s="188">
        <f>SUM(E188:F188)</f>
        <v>132565.5</v>
      </c>
      <c r="E188" s="185" t="s">
        <v>21</v>
      </c>
      <c r="F188" s="188">
        <v>132565.5</v>
      </c>
      <c r="G188" s="188">
        <f>SUM(H188:I188)</f>
        <v>113565.5</v>
      </c>
      <c r="H188" s="185" t="s">
        <v>21</v>
      </c>
      <c r="I188" s="188">
        <v>113565.5</v>
      </c>
      <c r="J188" s="188">
        <f>SUM(K188:L188)</f>
        <v>85834</v>
      </c>
      <c r="K188" s="185" t="s">
        <v>21</v>
      </c>
      <c r="L188" s="213">
        <v>85834</v>
      </c>
      <c r="M188" s="215"/>
    </row>
    <row r="189" spans="1:13" s="182" customFormat="1" ht="33" customHeight="1" x14ac:dyDescent="0.25">
      <c r="A189" s="125">
        <v>5200</v>
      </c>
      <c r="B189" s="195" t="s">
        <v>692</v>
      </c>
      <c r="C189" s="190" t="s">
        <v>414</v>
      </c>
      <c r="D189" s="188">
        <f>SUM(D191:D194)</f>
        <v>0</v>
      </c>
      <c r="E189" s="185" t="s">
        <v>218</v>
      </c>
      <c r="F189" s="188">
        <f>SUM(F191:F194)</f>
        <v>0</v>
      </c>
      <c r="G189" s="188">
        <f>SUM(G191:G194)</f>
        <v>19000</v>
      </c>
      <c r="H189" s="185" t="s">
        <v>218</v>
      </c>
      <c r="I189" s="188">
        <f>SUM(I191:I194)</f>
        <v>19000</v>
      </c>
      <c r="J189" s="188">
        <f>SUM(J191:J194)</f>
        <v>5931.8064000000004</v>
      </c>
      <c r="K189" s="185" t="s">
        <v>218</v>
      </c>
      <c r="L189" s="213">
        <f>SUM(L191:L194)</f>
        <v>5931.8064000000004</v>
      </c>
      <c r="M189" s="215"/>
    </row>
    <row r="190" spans="1:13" s="182" customFormat="1" ht="12.75" x14ac:dyDescent="0.25">
      <c r="A190" s="125"/>
      <c r="B190" s="183" t="s">
        <v>413</v>
      </c>
      <c r="C190" s="184"/>
      <c r="D190" s="188"/>
      <c r="E190" s="188"/>
      <c r="F190" s="188"/>
      <c r="G190" s="188"/>
      <c r="H190" s="188"/>
      <c r="I190" s="188"/>
      <c r="J190" s="188"/>
      <c r="K190" s="188"/>
      <c r="L190" s="213"/>
      <c r="M190" s="215"/>
    </row>
    <row r="191" spans="1:13" s="182" customFormat="1" ht="33" customHeight="1" x14ac:dyDescent="0.25">
      <c r="A191" s="125">
        <v>5211</v>
      </c>
      <c r="B191" s="193" t="s">
        <v>585</v>
      </c>
      <c r="C191" s="190" t="s">
        <v>586</v>
      </c>
      <c r="D191" s="188">
        <f>SUM(E191:F191)</f>
        <v>0</v>
      </c>
      <c r="E191" s="185" t="s">
        <v>218</v>
      </c>
      <c r="F191" s="188">
        <v>0</v>
      </c>
      <c r="G191" s="188">
        <f>SUM(H191:I191)</f>
        <v>0</v>
      </c>
      <c r="H191" s="185" t="s">
        <v>218</v>
      </c>
      <c r="I191" s="188">
        <v>0</v>
      </c>
      <c r="J191" s="188">
        <f>SUM(K191:L191)</f>
        <v>0</v>
      </c>
      <c r="K191" s="185" t="s">
        <v>218</v>
      </c>
      <c r="L191" s="213">
        <v>0</v>
      </c>
      <c r="M191" s="215"/>
    </row>
    <row r="192" spans="1:13" s="182" customFormat="1" ht="17.25" customHeight="1" x14ac:dyDescent="0.25">
      <c r="A192" s="125">
        <v>5221</v>
      </c>
      <c r="B192" s="193" t="s">
        <v>587</v>
      </c>
      <c r="C192" s="190" t="s">
        <v>588</v>
      </c>
      <c r="D192" s="188">
        <f>SUM(E192:F192)</f>
        <v>0</v>
      </c>
      <c r="E192" s="185" t="s">
        <v>218</v>
      </c>
      <c r="F192" s="188">
        <v>0</v>
      </c>
      <c r="G192" s="188">
        <f>SUM(H192:I192)</f>
        <v>0</v>
      </c>
      <c r="H192" s="185" t="s">
        <v>218</v>
      </c>
      <c r="I192" s="188">
        <v>0</v>
      </c>
      <c r="J192" s="188">
        <f>SUM(K192:L192)</f>
        <v>0</v>
      </c>
      <c r="K192" s="185" t="s">
        <v>218</v>
      </c>
      <c r="L192" s="213">
        <v>0</v>
      </c>
      <c r="M192" s="215"/>
    </row>
    <row r="193" spans="1:13" s="182" customFormat="1" ht="24.75" customHeight="1" x14ac:dyDescent="0.25">
      <c r="A193" s="125">
        <v>5231</v>
      </c>
      <c r="B193" s="193" t="s">
        <v>589</v>
      </c>
      <c r="C193" s="190" t="s">
        <v>590</v>
      </c>
      <c r="D193" s="188">
        <f>SUM(E193:F193)</f>
        <v>0</v>
      </c>
      <c r="E193" s="185" t="s">
        <v>218</v>
      </c>
      <c r="F193" s="188">
        <v>0</v>
      </c>
      <c r="G193" s="188">
        <f>SUM(H193:I193)</f>
        <v>0</v>
      </c>
      <c r="H193" s="185" t="s">
        <v>218</v>
      </c>
      <c r="I193" s="188">
        <v>0</v>
      </c>
      <c r="J193" s="188">
        <f>SUM(K193:L193)</f>
        <v>0</v>
      </c>
      <c r="K193" s="185" t="s">
        <v>218</v>
      </c>
      <c r="L193" s="213">
        <v>0</v>
      </c>
      <c r="M193" s="215"/>
    </row>
    <row r="194" spans="1:13" s="182" customFormat="1" ht="19.5" customHeight="1" x14ac:dyDescent="0.25">
      <c r="A194" s="125">
        <v>5241</v>
      </c>
      <c r="B194" s="193" t="s">
        <v>591</v>
      </c>
      <c r="C194" s="190" t="s">
        <v>592</v>
      </c>
      <c r="D194" s="188">
        <f>SUM(E194:F194)</f>
        <v>0</v>
      </c>
      <c r="E194" s="185" t="s">
        <v>218</v>
      </c>
      <c r="F194" s="188">
        <v>0</v>
      </c>
      <c r="G194" s="188">
        <f>SUM(H194:I194)</f>
        <v>19000</v>
      </c>
      <c r="H194" s="185" t="s">
        <v>218</v>
      </c>
      <c r="I194" s="188">
        <v>19000</v>
      </c>
      <c r="J194" s="188">
        <f>SUM(K194:L194)</f>
        <v>5931.8064000000004</v>
      </c>
      <c r="K194" s="185" t="s">
        <v>218</v>
      </c>
      <c r="L194" s="213">
        <v>5931.8064000000004</v>
      </c>
      <c r="M194" s="215"/>
    </row>
    <row r="195" spans="1:13" s="182" customFormat="1" ht="23.25" customHeight="1" x14ac:dyDescent="0.25">
      <c r="A195" s="125">
        <v>5300</v>
      </c>
      <c r="B195" s="195" t="s">
        <v>693</v>
      </c>
      <c r="C195" s="190" t="s">
        <v>414</v>
      </c>
      <c r="D195" s="188">
        <f>SUM(D197)</f>
        <v>0</v>
      </c>
      <c r="E195" s="185" t="s">
        <v>218</v>
      </c>
      <c r="F195" s="188">
        <f>SUM(F197)</f>
        <v>0</v>
      </c>
      <c r="G195" s="188">
        <f>SUM(G197)</f>
        <v>0</v>
      </c>
      <c r="H195" s="185" t="s">
        <v>218</v>
      </c>
      <c r="I195" s="188">
        <f>SUM(I197)</f>
        <v>0</v>
      </c>
      <c r="J195" s="188">
        <f>SUM(J197)</f>
        <v>0</v>
      </c>
      <c r="K195" s="185" t="s">
        <v>218</v>
      </c>
      <c r="L195" s="213">
        <f>SUM(L197)</f>
        <v>0</v>
      </c>
      <c r="M195" s="215"/>
    </row>
    <row r="196" spans="1:13" s="182" customFormat="1" ht="12.75" x14ac:dyDescent="0.25">
      <c r="A196" s="125"/>
      <c r="B196" s="183" t="s">
        <v>413</v>
      </c>
      <c r="C196" s="184"/>
      <c r="D196" s="188"/>
      <c r="E196" s="188"/>
      <c r="F196" s="188"/>
      <c r="G196" s="188"/>
      <c r="H196" s="188"/>
      <c r="I196" s="188"/>
      <c r="J196" s="188"/>
      <c r="K196" s="188"/>
      <c r="L196" s="213"/>
      <c r="M196" s="215"/>
    </row>
    <row r="197" spans="1:13" s="182" customFormat="1" ht="22.5" customHeight="1" x14ac:dyDescent="0.25">
      <c r="A197" s="125">
        <v>5311</v>
      </c>
      <c r="B197" s="193" t="s">
        <v>593</v>
      </c>
      <c r="C197" s="190" t="s">
        <v>594</v>
      </c>
      <c r="D197" s="188">
        <f>SUM(E197:F197)</f>
        <v>0</v>
      </c>
      <c r="E197" s="185" t="s">
        <v>218</v>
      </c>
      <c r="F197" s="188">
        <v>0</v>
      </c>
      <c r="G197" s="188">
        <f>SUM(H197:I197)</f>
        <v>0</v>
      </c>
      <c r="H197" s="185" t="s">
        <v>218</v>
      </c>
      <c r="I197" s="188">
        <v>0</v>
      </c>
      <c r="J197" s="188">
        <f>SUM(K197:L197)</f>
        <v>0</v>
      </c>
      <c r="K197" s="185" t="s">
        <v>218</v>
      </c>
      <c r="L197" s="213">
        <v>0</v>
      </c>
      <c r="M197" s="215"/>
    </row>
    <row r="198" spans="1:13" s="182" customFormat="1" ht="35.25" customHeight="1" x14ac:dyDescent="0.25">
      <c r="A198" s="125">
        <v>5400</v>
      </c>
      <c r="B198" s="195" t="s">
        <v>694</v>
      </c>
      <c r="C198" s="190" t="s">
        <v>414</v>
      </c>
      <c r="D198" s="188">
        <f>SUM(D200:D203)</f>
        <v>3000</v>
      </c>
      <c r="E198" s="185" t="s">
        <v>218</v>
      </c>
      <c r="F198" s="188">
        <f>SUM(F200:F203)</f>
        <v>3000</v>
      </c>
      <c r="G198" s="188">
        <f>SUM(G200:G203)</f>
        <v>3000</v>
      </c>
      <c r="H198" s="185" t="s">
        <v>218</v>
      </c>
      <c r="I198" s="188">
        <f>SUM(I200:I203)</f>
        <v>3000</v>
      </c>
      <c r="J198" s="188">
        <f>SUM(J200:J203)</f>
        <v>1990</v>
      </c>
      <c r="K198" s="185" t="s">
        <v>218</v>
      </c>
      <c r="L198" s="213">
        <f>SUM(L200:L203)</f>
        <v>1990</v>
      </c>
      <c r="M198" s="215"/>
    </row>
    <row r="199" spans="1:13" s="182" customFormat="1" ht="12.75" x14ac:dyDescent="0.25">
      <c r="A199" s="125"/>
      <c r="B199" s="183" t="s">
        <v>413</v>
      </c>
      <c r="C199" s="184"/>
      <c r="D199" s="188"/>
      <c r="E199" s="188"/>
      <c r="F199" s="188"/>
      <c r="G199" s="188"/>
      <c r="H199" s="188"/>
      <c r="I199" s="188"/>
      <c r="J199" s="188"/>
      <c r="K199" s="188"/>
      <c r="L199" s="213"/>
      <c r="M199" s="215"/>
    </row>
    <row r="200" spans="1:13" s="182" customFormat="1" ht="12.75" x14ac:dyDescent="0.25">
      <c r="A200" s="125">
        <v>5411</v>
      </c>
      <c r="B200" s="193" t="s">
        <v>595</v>
      </c>
      <c r="C200" s="190" t="s">
        <v>596</v>
      </c>
      <c r="D200" s="188">
        <f>SUM(E200:F200)</f>
        <v>3000</v>
      </c>
      <c r="E200" s="185" t="s">
        <v>218</v>
      </c>
      <c r="F200" s="188">
        <v>3000</v>
      </c>
      <c r="G200" s="188">
        <f>SUM(H200:I200)</f>
        <v>3000</v>
      </c>
      <c r="H200" s="185" t="s">
        <v>218</v>
      </c>
      <c r="I200" s="188">
        <v>3000</v>
      </c>
      <c r="J200" s="188">
        <f>SUM(K200:L200)</f>
        <v>1990</v>
      </c>
      <c r="K200" s="185" t="s">
        <v>218</v>
      </c>
      <c r="L200" s="213">
        <v>1990</v>
      </c>
      <c r="M200" s="215"/>
    </row>
    <row r="201" spans="1:13" s="182" customFormat="1" ht="23.25" customHeight="1" x14ac:dyDescent="0.25">
      <c r="A201" s="125">
        <v>5421</v>
      </c>
      <c r="B201" s="193" t="s">
        <v>597</v>
      </c>
      <c r="C201" s="190" t="s">
        <v>598</v>
      </c>
      <c r="D201" s="188">
        <f>SUM(E201:F201)</f>
        <v>0</v>
      </c>
      <c r="E201" s="185" t="s">
        <v>218</v>
      </c>
      <c r="F201" s="188">
        <v>0</v>
      </c>
      <c r="G201" s="188">
        <f>SUM(H201:I201)</f>
        <v>0</v>
      </c>
      <c r="H201" s="185" t="s">
        <v>218</v>
      </c>
      <c r="I201" s="188">
        <v>0</v>
      </c>
      <c r="J201" s="188">
        <f>SUM(K201:L201)</f>
        <v>0</v>
      </c>
      <c r="K201" s="185" t="s">
        <v>218</v>
      </c>
      <c r="L201" s="213">
        <v>0</v>
      </c>
      <c r="M201" s="215"/>
    </row>
    <row r="202" spans="1:13" s="182" customFormat="1" ht="25.5" customHeight="1" x14ac:dyDescent="0.25">
      <c r="A202" s="125">
        <v>5431</v>
      </c>
      <c r="B202" s="193" t="s">
        <v>599</v>
      </c>
      <c r="C202" s="190" t="s">
        <v>600</v>
      </c>
      <c r="D202" s="188">
        <f>SUM(E202:F202)</f>
        <v>0</v>
      </c>
      <c r="E202" s="185" t="s">
        <v>218</v>
      </c>
      <c r="F202" s="188">
        <v>0</v>
      </c>
      <c r="G202" s="188">
        <f>SUM(H202:I202)</f>
        <v>0</v>
      </c>
      <c r="H202" s="185" t="s">
        <v>218</v>
      </c>
      <c r="I202" s="188">
        <v>0</v>
      </c>
      <c r="J202" s="188">
        <f>SUM(K202:L202)</f>
        <v>0</v>
      </c>
      <c r="K202" s="185" t="s">
        <v>218</v>
      </c>
      <c r="L202" s="213">
        <v>0</v>
      </c>
      <c r="M202" s="215"/>
    </row>
    <row r="203" spans="1:13" s="182" customFormat="1" ht="21.75" customHeight="1" x14ac:dyDescent="0.25">
      <c r="A203" s="125">
        <v>5441</v>
      </c>
      <c r="B203" s="183" t="s">
        <v>601</v>
      </c>
      <c r="C203" s="190" t="s">
        <v>602</v>
      </c>
      <c r="D203" s="188">
        <f>SUM(E203:F203)</f>
        <v>0</v>
      </c>
      <c r="E203" s="185" t="s">
        <v>218</v>
      </c>
      <c r="F203" s="188">
        <v>0</v>
      </c>
      <c r="G203" s="188">
        <f>SUM(H203:I203)</f>
        <v>0</v>
      </c>
      <c r="H203" s="185" t="s">
        <v>218</v>
      </c>
      <c r="I203" s="188">
        <v>0</v>
      </c>
      <c r="J203" s="188">
        <f>SUM(K203:L203)</f>
        <v>0</v>
      </c>
      <c r="K203" s="185" t="s">
        <v>218</v>
      </c>
      <c r="L203" s="213">
        <v>0</v>
      </c>
      <c r="M203" s="215"/>
    </row>
    <row r="204" spans="1:13" s="182" customFormat="1" ht="37.5" customHeight="1" x14ac:dyDescent="0.25">
      <c r="A204" s="125"/>
      <c r="B204" s="202" t="s">
        <v>603</v>
      </c>
      <c r="C204" s="190" t="s">
        <v>414</v>
      </c>
      <c r="D204" s="188">
        <f>SUM(D206)</f>
        <v>10000</v>
      </c>
      <c r="E204" s="185" t="s">
        <v>218</v>
      </c>
      <c r="F204" s="188">
        <f>SUM(F206)</f>
        <v>10000</v>
      </c>
      <c r="G204" s="188">
        <f>SUM(G206)</f>
        <v>34565</v>
      </c>
      <c r="H204" s="185" t="s">
        <v>218</v>
      </c>
      <c r="I204" s="188">
        <f>SUM(I206)</f>
        <v>34565</v>
      </c>
      <c r="J204" s="188">
        <f>SUM(J206)</f>
        <v>26565</v>
      </c>
      <c r="K204" s="185" t="s">
        <v>218</v>
      </c>
      <c r="L204" s="213">
        <f>SUM(L206)</f>
        <v>26565</v>
      </c>
      <c r="M204" s="215"/>
    </row>
    <row r="205" spans="1:13" s="182" customFormat="1" ht="21.75" customHeight="1" x14ac:dyDescent="0.25">
      <c r="A205" s="125"/>
      <c r="B205" s="183" t="s">
        <v>413</v>
      </c>
      <c r="C205" s="190"/>
      <c r="D205" s="188"/>
      <c r="E205" s="185"/>
      <c r="F205" s="188"/>
      <c r="G205" s="188"/>
      <c r="H205" s="185"/>
      <c r="I205" s="188"/>
      <c r="J205" s="188"/>
      <c r="K205" s="185"/>
      <c r="L205" s="213"/>
      <c r="M205" s="215"/>
    </row>
    <row r="206" spans="1:13" s="182" customFormat="1" ht="36" customHeight="1" x14ac:dyDescent="0.25">
      <c r="A206" s="125"/>
      <c r="B206" s="183" t="s">
        <v>604</v>
      </c>
      <c r="C206" s="190" t="s">
        <v>605</v>
      </c>
      <c r="D206" s="188">
        <f>SUM(E206:F206)</f>
        <v>10000</v>
      </c>
      <c r="E206" s="185" t="s">
        <v>218</v>
      </c>
      <c r="F206" s="188">
        <v>10000</v>
      </c>
      <c r="G206" s="188">
        <f>SUM(H206:I206)</f>
        <v>34565</v>
      </c>
      <c r="H206" s="185" t="s">
        <v>218</v>
      </c>
      <c r="I206" s="188">
        <v>34565</v>
      </c>
      <c r="J206" s="188">
        <f>SUM(K206:L206)</f>
        <v>26565</v>
      </c>
      <c r="K206" s="185" t="s">
        <v>218</v>
      </c>
      <c r="L206" s="213">
        <v>26565</v>
      </c>
      <c r="M206" s="215"/>
    </row>
    <row r="207" spans="1:13" s="182" customFormat="1" ht="42" customHeight="1" x14ac:dyDescent="0.25">
      <c r="A207" s="203" t="s">
        <v>606</v>
      </c>
      <c r="B207" s="195" t="s">
        <v>695</v>
      </c>
      <c r="C207" s="190" t="s">
        <v>414</v>
      </c>
      <c r="D207" s="178">
        <f>SUM(D209,D214,D222,D225)</f>
        <v>-3649334</v>
      </c>
      <c r="E207" s="178" t="s">
        <v>607</v>
      </c>
      <c r="F207" s="178">
        <f>SUM(F209,F214,F222,F225)</f>
        <v>-3649334</v>
      </c>
      <c r="G207" s="178">
        <f>SUM(G209,G214,G222,G225)</f>
        <v>-3649334</v>
      </c>
      <c r="H207" s="178" t="s">
        <v>607</v>
      </c>
      <c r="I207" s="178">
        <f>SUM(I209,I214,I222,I225)</f>
        <v>-3649334</v>
      </c>
      <c r="J207" s="178">
        <f>SUM(J209,J214,J222,J225)</f>
        <v>-48850.432000000001</v>
      </c>
      <c r="K207" s="178" t="s">
        <v>607</v>
      </c>
      <c r="L207" s="219">
        <f>SUM(L209,L214,L222,L225)</f>
        <v>-48850.432000000001</v>
      </c>
      <c r="M207" s="215"/>
    </row>
    <row r="208" spans="1:13" s="182" customFormat="1" ht="12.75" x14ac:dyDescent="0.25">
      <c r="A208" s="203"/>
      <c r="B208" s="193" t="s">
        <v>413</v>
      </c>
      <c r="C208" s="190"/>
      <c r="D208" s="188"/>
      <c r="E208" s="188"/>
      <c r="F208" s="188"/>
      <c r="G208" s="188"/>
      <c r="H208" s="188"/>
      <c r="I208" s="188"/>
      <c r="J208" s="188"/>
      <c r="K208" s="188"/>
      <c r="L208" s="213"/>
      <c r="M208" s="215"/>
    </row>
    <row r="209" spans="1:13" s="182" customFormat="1" ht="25.5" x14ac:dyDescent="0.25">
      <c r="A209" s="203" t="s">
        <v>608</v>
      </c>
      <c r="B209" s="195" t="s">
        <v>696</v>
      </c>
      <c r="C209" s="190" t="s">
        <v>414</v>
      </c>
      <c r="D209" s="188">
        <f>SUM(D211:D213)</f>
        <v>-1294000</v>
      </c>
      <c r="E209" s="188" t="s">
        <v>607</v>
      </c>
      <c r="F209" s="188">
        <f>SUM(F211:F213)</f>
        <v>-1294000</v>
      </c>
      <c r="G209" s="188">
        <f>SUM(G211:G213)</f>
        <v>-1294000</v>
      </c>
      <c r="H209" s="188" t="s">
        <v>607</v>
      </c>
      <c r="I209" s="188">
        <f>SUM(I211:I213)</f>
        <v>-1294000</v>
      </c>
      <c r="J209" s="188">
        <f>SUM(J211:J213)</f>
        <v>-8126.2359999999999</v>
      </c>
      <c r="K209" s="188" t="s">
        <v>607</v>
      </c>
      <c r="L209" s="213">
        <f>SUM(L211:L213)</f>
        <v>-8126.2359999999999</v>
      </c>
      <c r="M209" s="215"/>
    </row>
    <row r="210" spans="1:13" s="182" customFormat="1" ht="12.75" x14ac:dyDescent="0.25">
      <c r="A210" s="203"/>
      <c r="B210" s="193" t="s">
        <v>413</v>
      </c>
      <c r="C210" s="190"/>
      <c r="D210" s="188"/>
      <c r="E210" s="188"/>
      <c r="F210" s="188"/>
      <c r="G210" s="188"/>
      <c r="H210" s="188"/>
      <c r="I210" s="188"/>
      <c r="J210" s="188"/>
      <c r="K210" s="188"/>
      <c r="L210" s="213"/>
      <c r="M210" s="215"/>
    </row>
    <row r="211" spans="1:13" s="182" customFormat="1" ht="24.75" customHeight="1" x14ac:dyDescent="0.25">
      <c r="A211" s="203" t="s">
        <v>609</v>
      </c>
      <c r="B211" s="193" t="s">
        <v>610</v>
      </c>
      <c r="C211" s="190" t="s">
        <v>611</v>
      </c>
      <c r="D211" s="188">
        <f>SUM(E211:F211)</f>
        <v>0</v>
      </c>
      <c r="E211" s="188" t="s">
        <v>21</v>
      </c>
      <c r="F211" s="188">
        <v>0</v>
      </c>
      <c r="G211" s="188">
        <f>SUM(H211:I211)</f>
        <v>0</v>
      </c>
      <c r="H211" s="188" t="s">
        <v>21</v>
      </c>
      <c r="I211" s="188">
        <v>0</v>
      </c>
      <c r="J211" s="188">
        <f>SUM(K211:L211)</f>
        <v>0</v>
      </c>
      <c r="K211" s="188" t="s">
        <v>21</v>
      </c>
      <c r="L211" s="213">
        <v>0</v>
      </c>
      <c r="M211" s="215"/>
    </row>
    <row r="212" spans="1:13" s="204" customFormat="1" ht="21.75" customHeight="1" x14ac:dyDescent="0.25">
      <c r="A212" s="203" t="s">
        <v>612</v>
      </c>
      <c r="B212" s="193" t="s">
        <v>613</v>
      </c>
      <c r="C212" s="190" t="s">
        <v>614</v>
      </c>
      <c r="D212" s="188">
        <f>SUM(E212:F212)</f>
        <v>0</v>
      </c>
      <c r="E212" s="188" t="s">
        <v>21</v>
      </c>
      <c r="F212" s="188">
        <v>0</v>
      </c>
      <c r="G212" s="188">
        <f>SUM(H212:I212)</f>
        <v>0</v>
      </c>
      <c r="H212" s="188" t="s">
        <v>21</v>
      </c>
      <c r="I212" s="188">
        <v>0</v>
      </c>
      <c r="J212" s="188">
        <f>SUM(K212:L212)</f>
        <v>0</v>
      </c>
      <c r="K212" s="188" t="s">
        <v>21</v>
      </c>
      <c r="L212" s="213">
        <v>0</v>
      </c>
      <c r="M212" s="216"/>
    </row>
    <row r="213" spans="1:13" s="182" customFormat="1" ht="30.75" customHeight="1" x14ac:dyDescent="0.25">
      <c r="A213" s="205" t="s">
        <v>615</v>
      </c>
      <c r="B213" s="193" t="s">
        <v>616</v>
      </c>
      <c r="C213" s="190" t="s">
        <v>617</v>
      </c>
      <c r="D213" s="188">
        <f>SUM(E213:F213)</f>
        <v>-1294000</v>
      </c>
      <c r="E213" s="188" t="s">
        <v>607</v>
      </c>
      <c r="F213" s="188">
        <v>-1294000</v>
      </c>
      <c r="G213" s="188">
        <f>SUM(H213:I213)</f>
        <v>-1294000</v>
      </c>
      <c r="H213" s="188" t="s">
        <v>607</v>
      </c>
      <c r="I213" s="188">
        <v>-1294000</v>
      </c>
      <c r="J213" s="188">
        <f>SUM(K213:L213)</f>
        <v>-8126.2359999999999</v>
      </c>
      <c r="K213" s="188" t="s">
        <v>607</v>
      </c>
      <c r="L213" s="213">
        <v>-8126.2359999999999</v>
      </c>
      <c r="M213" s="215"/>
    </row>
    <row r="214" spans="1:13" s="182" customFormat="1" ht="31.5" customHeight="1" x14ac:dyDescent="0.25">
      <c r="A214" s="205" t="s">
        <v>618</v>
      </c>
      <c r="B214" s="195" t="s">
        <v>619</v>
      </c>
      <c r="C214" s="190" t="s">
        <v>414</v>
      </c>
      <c r="D214" s="188">
        <f>SUM(D216:D217)</f>
        <v>0</v>
      </c>
      <c r="E214" s="188" t="s">
        <v>607</v>
      </c>
      <c r="F214" s="188">
        <f>SUM(F216:F217)</f>
        <v>0</v>
      </c>
      <c r="G214" s="188">
        <f>SUM(G216:G217)</f>
        <v>0</v>
      </c>
      <c r="H214" s="188" t="s">
        <v>607</v>
      </c>
      <c r="I214" s="188">
        <f>SUM(I216:I217)</f>
        <v>0</v>
      </c>
      <c r="J214" s="188">
        <f>SUM(J216:J217)</f>
        <v>0</v>
      </c>
      <c r="K214" s="188" t="s">
        <v>607</v>
      </c>
      <c r="L214" s="213">
        <f>SUM(L216:L217)</f>
        <v>0</v>
      </c>
      <c r="M214" s="215"/>
    </row>
    <row r="215" spans="1:13" s="182" customFormat="1" ht="12.75" x14ac:dyDescent="0.25">
      <c r="A215" s="205"/>
      <c r="B215" s="193" t="s">
        <v>413</v>
      </c>
      <c r="C215" s="190"/>
      <c r="D215" s="188"/>
      <c r="E215" s="188"/>
      <c r="F215" s="188"/>
      <c r="G215" s="188"/>
      <c r="H215" s="188"/>
      <c r="I215" s="188"/>
      <c r="J215" s="188"/>
      <c r="K215" s="188"/>
      <c r="L215" s="213"/>
      <c r="M215" s="215"/>
    </row>
    <row r="216" spans="1:13" s="182" customFormat="1" ht="42" customHeight="1" x14ac:dyDescent="0.25">
      <c r="A216" s="205" t="s">
        <v>620</v>
      </c>
      <c r="B216" s="193" t="s">
        <v>621</v>
      </c>
      <c r="C216" s="190" t="s">
        <v>622</v>
      </c>
      <c r="D216" s="188">
        <f>SUM(E216:F216)</f>
        <v>0</v>
      </c>
      <c r="E216" s="188" t="s">
        <v>607</v>
      </c>
      <c r="F216" s="188">
        <v>0</v>
      </c>
      <c r="G216" s="188">
        <f>SUM(H216:I216)</f>
        <v>0</v>
      </c>
      <c r="H216" s="188" t="s">
        <v>607</v>
      </c>
      <c r="I216" s="188">
        <v>0</v>
      </c>
      <c r="J216" s="188">
        <f>SUM(K216:L216)</f>
        <v>0</v>
      </c>
      <c r="K216" s="188" t="s">
        <v>607</v>
      </c>
      <c r="L216" s="213">
        <v>0</v>
      </c>
      <c r="M216" s="215"/>
    </row>
    <row r="217" spans="1:13" s="182" customFormat="1" ht="32.25" customHeight="1" x14ac:dyDescent="0.25">
      <c r="A217" s="205" t="s">
        <v>623</v>
      </c>
      <c r="B217" s="195" t="s">
        <v>697</v>
      </c>
      <c r="C217" s="190" t="s">
        <v>414</v>
      </c>
      <c r="D217" s="188">
        <f>SUM(D219:D221)</f>
        <v>0</v>
      </c>
      <c r="E217" s="188" t="s">
        <v>607</v>
      </c>
      <c r="F217" s="188">
        <f>SUM(F219:F221)</f>
        <v>0</v>
      </c>
      <c r="G217" s="188">
        <f>SUM(G219:G221)</f>
        <v>0</v>
      </c>
      <c r="H217" s="188" t="s">
        <v>607</v>
      </c>
      <c r="I217" s="188">
        <f>SUM(I219:I221)</f>
        <v>0</v>
      </c>
      <c r="J217" s="188">
        <f>SUM(J219:J221)</f>
        <v>0</v>
      </c>
      <c r="K217" s="188" t="s">
        <v>607</v>
      </c>
      <c r="L217" s="213">
        <f>SUM(L219:L221)</f>
        <v>0</v>
      </c>
      <c r="M217" s="215"/>
    </row>
    <row r="218" spans="1:13" s="182" customFormat="1" ht="12.75" x14ac:dyDescent="0.25">
      <c r="A218" s="205"/>
      <c r="B218" s="192" t="s">
        <v>225</v>
      </c>
      <c r="C218" s="190"/>
      <c r="D218" s="188"/>
      <c r="E218" s="188"/>
      <c r="F218" s="188"/>
      <c r="G218" s="188"/>
      <c r="H218" s="188"/>
      <c r="I218" s="188"/>
      <c r="J218" s="188"/>
      <c r="K218" s="188"/>
      <c r="L218" s="213"/>
      <c r="M218" s="215"/>
    </row>
    <row r="219" spans="1:13" s="182" customFormat="1" ht="19.5" customHeight="1" x14ac:dyDescent="0.25">
      <c r="A219" s="205" t="s">
        <v>624</v>
      </c>
      <c r="B219" s="206" t="s">
        <v>625</v>
      </c>
      <c r="C219" s="190" t="s">
        <v>626</v>
      </c>
      <c r="D219" s="188">
        <f>SUM(E219:F219)</f>
        <v>0</v>
      </c>
      <c r="E219" s="188" t="s">
        <v>21</v>
      </c>
      <c r="F219" s="188">
        <v>0</v>
      </c>
      <c r="G219" s="188">
        <f>SUM(H219:I219)</f>
        <v>0</v>
      </c>
      <c r="H219" s="188" t="s">
        <v>21</v>
      </c>
      <c r="I219" s="188">
        <v>0</v>
      </c>
      <c r="J219" s="188">
        <f>SUM(K219:L219)</f>
        <v>0</v>
      </c>
      <c r="K219" s="188" t="s">
        <v>21</v>
      </c>
      <c r="L219" s="213">
        <v>0</v>
      </c>
      <c r="M219" s="215"/>
    </row>
    <row r="220" spans="1:13" s="182" customFormat="1" ht="27" customHeight="1" x14ac:dyDescent="0.25">
      <c r="A220" s="205" t="s">
        <v>627</v>
      </c>
      <c r="B220" s="193" t="s">
        <v>628</v>
      </c>
      <c r="C220" s="190" t="s">
        <v>629</v>
      </c>
      <c r="D220" s="188">
        <f>SUM(E220:F220)</f>
        <v>0</v>
      </c>
      <c r="E220" s="188" t="s">
        <v>607</v>
      </c>
      <c r="F220" s="188">
        <v>0</v>
      </c>
      <c r="G220" s="188">
        <f>SUM(H220:I220)</f>
        <v>0</v>
      </c>
      <c r="H220" s="188" t="s">
        <v>607</v>
      </c>
      <c r="I220" s="188">
        <v>0</v>
      </c>
      <c r="J220" s="188">
        <f>SUM(K220:L220)</f>
        <v>0</v>
      </c>
      <c r="K220" s="188" t="s">
        <v>607</v>
      </c>
      <c r="L220" s="213">
        <v>0</v>
      </c>
      <c r="M220" s="215"/>
    </row>
    <row r="221" spans="1:13" s="182" customFormat="1" ht="30" customHeight="1" x14ac:dyDescent="0.25">
      <c r="A221" s="205" t="s">
        <v>630</v>
      </c>
      <c r="B221" s="197" t="s">
        <v>631</v>
      </c>
      <c r="C221" s="190" t="s">
        <v>632</v>
      </c>
      <c r="D221" s="188">
        <f>SUM(E221:F221)</f>
        <v>0</v>
      </c>
      <c r="E221" s="188" t="s">
        <v>607</v>
      </c>
      <c r="F221" s="188">
        <v>0</v>
      </c>
      <c r="G221" s="188">
        <f>SUM(H221:I221)</f>
        <v>0</v>
      </c>
      <c r="H221" s="188" t="s">
        <v>607</v>
      </c>
      <c r="I221" s="188">
        <v>0</v>
      </c>
      <c r="J221" s="188">
        <f>SUM(K221:L221)</f>
        <v>0</v>
      </c>
      <c r="K221" s="188" t="s">
        <v>607</v>
      </c>
      <c r="L221" s="213">
        <v>0</v>
      </c>
      <c r="M221" s="215"/>
    </row>
    <row r="222" spans="1:13" s="182" customFormat="1" ht="33" customHeight="1" x14ac:dyDescent="0.25">
      <c r="A222" s="205" t="s">
        <v>633</v>
      </c>
      <c r="B222" s="195" t="s">
        <v>698</v>
      </c>
      <c r="C222" s="190" t="s">
        <v>414</v>
      </c>
      <c r="D222" s="188">
        <f>SUM(D224)</f>
        <v>0</v>
      </c>
      <c r="E222" s="188" t="s">
        <v>607</v>
      </c>
      <c r="F222" s="188">
        <f>SUM(F224)</f>
        <v>0</v>
      </c>
      <c r="G222" s="188">
        <f>SUM(G224)</f>
        <v>0</v>
      </c>
      <c r="H222" s="188" t="s">
        <v>607</v>
      </c>
      <c r="I222" s="188">
        <f>SUM(I224)</f>
        <v>0</v>
      </c>
      <c r="J222" s="188">
        <f>SUM(J224)</f>
        <v>0</v>
      </c>
      <c r="K222" s="188" t="s">
        <v>607</v>
      </c>
      <c r="L222" s="213">
        <f>SUM(L224)</f>
        <v>0</v>
      </c>
      <c r="M222" s="215"/>
    </row>
    <row r="223" spans="1:13" s="182" customFormat="1" ht="12.75" x14ac:dyDescent="0.25">
      <c r="A223" s="205"/>
      <c r="B223" s="193" t="s">
        <v>413</v>
      </c>
      <c r="C223" s="190"/>
      <c r="D223" s="188"/>
      <c r="E223" s="188"/>
      <c r="F223" s="188"/>
      <c r="G223" s="188"/>
      <c r="H223" s="188"/>
      <c r="I223" s="188"/>
      <c r="J223" s="188"/>
      <c r="K223" s="188"/>
      <c r="L223" s="213"/>
      <c r="M223" s="215"/>
    </row>
    <row r="224" spans="1:13" s="182" customFormat="1" ht="25.5" customHeight="1" x14ac:dyDescent="0.25">
      <c r="A224" s="205" t="s">
        <v>634</v>
      </c>
      <c r="B224" s="193" t="s">
        <v>635</v>
      </c>
      <c r="C224" s="190" t="s">
        <v>636</v>
      </c>
      <c r="D224" s="188">
        <f>SUM(E224:F224)</f>
        <v>0</v>
      </c>
      <c r="E224" s="188" t="s">
        <v>607</v>
      </c>
      <c r="F224" s="188">
        <v>0</v>
      </c>
      <c r="G224" s="188">
        <f>SUM(H224:I224)</f>
        <v>0</v>
      </c>
      <c r="H224" s="188" t="s">
        <v>607</v>
      </c>
      <c r="I224" s="188">
        <v>0</v>
      </c>
      <c r="J224" s="188">
        <f>SUM(K224:L224)</f>
        <v>0</v>
      </c>
      <c r="K224" s="188" t="s">
        <v>607</v>
      </c>
      <c r="L224" s="213">
        <v>0</v>
      </c>
      <c r="M224" s="215"/>
    </row>
    <row r="225" spans="1:13" s="182" customFormat="1" ht="36.75" customHeight="1" x14ac:dyDescent="0.25">
      <c r="A225" s="205" t="s">
        <v>637</v>
      </c>
      <c r="B225" s="195" t="s">
        <v>699</v>
      </c>
      <c r="C225" s="190" t="s">
        <v>414</v>
      </c>
      <c r="D225" s="188">
        <f>SUM(D227:D230)</f>
        <v>-2355334</v>
      </c>
      <c r="E225" s="188" t="s">
        <v>607</v>
      </c>
      <c r="F225" s="188">
        <f>SUM(F227:F230)</f>
        <v>-2355334</v>
      </c>
      <c r="G225" s="188">
        <f>SUM(G227:G230)</f>
        <v>-2355334</v>
      </c>
      <c r="H225" s="188" t="s">
        <v>607</v>
      </c>
      <c r="I225" s="188">
        <f>SUM(I227:I230)</f>
        <v>-2355334</v>
      </c>
      <c r="J225" s="188">
        <f>SUM(J227:J230)</f>
        <v>-40724.196000000004</v>
      </c>
      <c r="K225" s="188" t="s">
        <v>607</v>
      </c>
      <c r="L225" s="213">
        <f>SUM(L227:L230)</f>
        <v>-40724.196000000004</v>
      </c>
      <c r="M225" s="215"/>
    </row>
    <row r="226" spans="1:13" s="182" customFormat="1" ht="12.75" x14ac:dyDescent="0.25">
      <c r="A226" s="205"/>
      <c r="B226" s="193" t="s">
        <v>413</v>
      </c>
      <c r="C226" s="190"/>
      <c r="D226" s="188"/>
      <c r="E226" s="188"/>
      <c r="F226" s="188"/>
      <c r="G226" s="188"/>
      <c r="H226" s="188"/>
      <c r="I226" s="188"/>
      <c r="J226" s="188"/>
      <c r="K226" s="188"/>
      <c r="L226" s="213"/>
      <c r="M226" s="215"/>
    </row>
    <row r="227" spans="1:13" s="182" customFormat="1" ht="21" customHeight="1" x14ac:dyDescent="0.25">
      <c r="A227" s="205" t="s">
        <v>638</v>
      </c>
      <c r="B227" s="193" t="s">
        <v>639</v>
      </c>
      <c r="C227" s="190" t="s">
        <v>640</v>
      </c>
      <c r="D227" s="188">
        <f>SUM(E227:F227)</f>
        <v>-2355334</v>
      </c>
      <c r="E227" s="188" t="s">
        <v>607</v>
      </c>
      <c r="F227" s="188">
        <v>-2355334</v>
      </c>
      <c r="G227" s="188">
        <f>SUM(H227:I227)</f>
        <v>-2355334</v>
      </c>
      <c r="H227" s="188" t="s">
        <v>607</v>
      </c>
      <c r="I227" s="188">
        <v>-2355334</v>
      </c>
      <c r="J227" s="188">
        <f>SUM(K227:L227)</f>
        <v>-40724.196000000004</v>
      </c>
      <c r="K227" s="188" t="s">
        <v>607</v>
      </c>
      <c r="L227" s="213">
        <v>-40724.196000000004</v>
      </c>
      <c r="M227" s="215"/>
    </row>
    <row r="228" spans="1:13" s="182" customFormat="1" ht="27.75" customHeight="1" x14ac:dyDescent="0.25">
      <c r="A228" s="205" t="s">
        <v>641</v>
      </c>
      <c r="B228" s="193" t="s">
        <v>642</v>
      </c>
      <c r="C228" s="190" t="s">
        <v>643</v>
      </c>
      <c r="D228" s="188">
        <f>SUM(E228:F228)</f>
        <v>0</v>
      </c>
      <c r="E228" s="188" t="s">
        <v>607</v>
      </c>
      <c r="F228" s="188">
        <v>0</v>
      </c>
      <c r="G228" s="188">
        <f>SUM(H228:I228)</f>
        <v>0</v>
      </c>
      <c r="H228" s="188" t="s">
        <v>607</v>
      </c>
      <c r="I228" s="188">
        <v>0</v>
      </c>
      <c r="J228" s="188">
        <f>SUM(K228:L228)</f>
        <v>0</v>
      </c>
      <c r="K228" s="188" t="s">
        <v>607</v>
      </c>
      <c r="L228" s="213">
        <v>0</v>
      </c>
      <c r="M228" s="215"/>
    </row>
    <row r="229" spans="1:13" s="182" customFormat="1" ht="30.75" customHeight="1" x14ac:dyDescent="0.25">
      <c r="A229" s="205" t="s">
        <v>644</v>
      </c>
      <c r="B229" s="193" t="s">
        <v>645</v>
      </c>
      <c r="C229" s="190" t="s">
        <v>646</v>
      </c>
      <c r="D229" s="188">
        <f>SUM(E229:F229)</f>
        <v>0</v>
      </c>
      <c r="E229" s="188" t="s">
        <v>607</v>
      </c>
      <c r="F229" s="188">
        <v>0</v>
      </c>
      <c r="G229" s="188">
        <f>SUM(H229:I229)</f>
        <v>0</v>
      </c>
      <c r="H229" s="188" t="s">
        <v>607</v>
      </c>
      <c r="I229" s="188">
        <v>0</v>
      </c>
      <c r="J229" s="188">
        <f>SUM(K229:L229)</f>
        <v>0</v>
      </c>
      <c r="K229" s="188" t="s">
        <v>607</v>
      </c>
      <c r="L229" s="213">
        <v>0</v>
      </c>
      <c r="M229" s="215"/>
    </row>
    <row r="230" spans="1:13" s="182" customFormat="1" ht="37.5" customHeight="1" thickBot="1" x14ac:dyDescent="0.3">
      <c r="A230" s="207" t="s">
        <v>647</v>
      </c>
      <c r="B230" s="208" t="s">
        <v>648</v>
      </c>
      <c r="C230" s="209" t="s">
        <v>649</v>
      </c>
      <c r="D230" s="210">
        <f>SUM(E230:F230)</f>
        <v>0</v>
      </c>
      <c r="E230" s="210" t="s">
        <v>607</v>
      </c>
      <c r="F230" s="210">
        <v>0</v>
      </c>
      <c r="G230" s="210">
        <f>SUM(H230:I230)</f>
        <v>0</v>
      </c>
      <c r="H230" s="210" t="s">
        <v>607</v>
      </c>
      <c r="I230" s="210">
        <v>0</v>
      </c>
      <c r="J230" s="210">
        <f>SUM(K230:L230)</f>
        <v>0</v>
      </c>
      <c r="K230" s="210" t="s">
        <v>607</v>
      </c>
      <c r="L230" s="214">
        <v>0</v>
      </c>
      <c r="M230" s="215"/>
    </row>
    <row r="235" spans="1:13" ht="20.25" x14ac:dyDescent="0.25">
      <c r="B235" s="267" t="s">
        <v>710</v>
      </c>
      <c r="C235" s="267"/>
      <c r="D235" s="267"/>
      <c r="E235" s="267"/>
      <c r="F235" s="267"/>
      <c r="G235" s="267"/>
      <c r="H235" s="267"/>
      <c r="I235" s="267"/>
      <c r="J235" s="267"/>
      <c r="K235" s="267"/>
      <c r="L235" s="267"/>
    </row>
  </sheetData>
  <protectedRanges>
    <protectedRange sqref="F206 I206 L206" name="Range27"/>
    <protectedRange sqref="H103 K103" name="Range26"/>
    <protectedRange sqref="I197" name="Range22"/>
    <protectedRange sqref="K107" name="Range20"/>
    <protectedRange sqref="E107" name="Range18"/>
    <protectedRange sqref="D208:L208 D210:L210 L211:L213 I211:I213 F211:F213 D215:L215 L216 I216 F216 D218:L218 L219 I219 F219" name="Range15"/>
    <protectedRange sqref="D170:L170 D172:L172 D174:L174 L175:L177 I175:I177 F175:F177 D179:L179 L180:L182 I180:I182 F180:F182 D184:L184" name="Range13"/>
    <protectedRange sqref="D138:L138 K139 H139 E139 D141:L141 D143:L143 E144:E145 H144:H145 K144:K145 D147:L147 E148:E151 H148:H151 K148:K151" name="Range11"/>
    <protectedRange sqref="D121:L121 K113:K115 D117:L117 E113:E115 H113:H115" name="Range9"/>
    <protectedRange sqref="D91:L91 K92:K93 H92:H93 E92:E93 D95:L95 K96:K97 H96:H97 E96:E97 D99:L99 D101:L101" name="Range7"/>
    <protectedRange sqref="D64:L64 K65:K72 H65:H72 E65:E72 D74:L74 D76:L76 E77:E78 H77:H78 K77:K78" name="Range5"/>
    <protectedRange sqref="E34:E40 K43:K45 H43:H45 E43:E45 D31:L31 D33:L33 D42:L42 K34:K40 H34:H40" name="Range3"/>
    <protectedRange sqref="D17:L17 D19:L19 D21:L21 D23:L23 E24:E26 H24:H26 K23:K26 D28:L28" name="Range1"/>
    <protectedRange sqref="D47:L47 E48:E55 H48:H55 K48:K55 D57:L57 D60:L60 E58 H58 K58 E61:E62 H61:H62 K61:K62" name="Range4"/>
    <protectedRange sqref="D80:L80 K81:K82 H81:H82 E81:E82 D84:L84 E85:E87 H85:H87 K85:K87 D89:L89" name="Range6"/>
    <protectedRange sqref="E102:E103 K102 E110:E111 D105:L105 H102 E106 H106 K106 D109:E109 G109:H109 J109:K109 K110:K111 H110:H111 E118:E119 H118:H119 K118:K119" name="Range8"/>
    <protectedRange sqref="D126:L126 D128:L128 E129:E130 H129:H130 K129:K130 D132:L132 K132:K136 H133:H136 E133:E136 K122:K124 H122:H124 E122:E124" name="Range10"/>
    <protectedRange sqref="D153:L153 K154 H154 E154 D156:L156 K157:K158 H157:H158 E157:E158 D160:L160 K161 H161 E161 D163:L163 E164 H164 K164 D166:L166 E167:F167 H167:I167 K167:L167 K168 H168 E168" name="Range12"/>
    <protectedRange sqref="F185:F188 I185:I188 L185:L188 D190:L190 F191:F194 I191:I194 L191:L194 D196:L196 D199:L199 L200:L203 I200:I203 F200:F203 L205:L206 I205:I206 F205:F206" name="Range14"/>
    <protectedRange sqref="F220:F221 I220:I221 L220:L221 D223:L223 F224 I224 L224 D226:L226 F227:F230 I227:I230 L227:L230" name="Range16"/>
    <protectedRange sqref="E29 H29 K29" name="Range17"/>
    <protectedRange sqref="H107" name="Range19"/>
    <protectedRange sqref="F197" name="Range21"/>
    <protectedRange sqref="L197" name="Range23"/>
    <protectedRange sqref="F9" name="Range25_2"/>
    <protectedRange sqref="G9 F10:G10" name="Range26_2"/>
  </protectedRanges>
  <mergeCells count="19">
    <mergeCell ref="M12:M15"/>
    <mergeCell ref="J1:M1"/>
    <mergeCell ref="J2:M2"/>
    <mergeCell ref="J3:M3"/>
    <mergeCell ref="J4:M4"/>
    <mergeCell ref="J5:M5"/>
    <mergeCell ref="A7:M7"/>
    <mergeCell ref="A8:M8"/>
    <mergeCell ref="A9:M9"/>
    <mergeCell ref="A10:M10"/>
    <mergeCell ref="A12:A14"/>
    <mergeCell ref="B12:C13"/>
    <mergeCell ref="D12:F12"/>
    <mergeCell ref="G12:I12"/>
    <mergeCell ref="J12:L12"/>
    <mergeCell ref="D13:D14"/>
    <mergeCell ref="B235:L235"/>
    <mergeCell ref="G13:G14"/>
    <mergeCell ref="J13:J1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Հավելված 1</vt:lpstr>
      <vt:lpstr>Հավելված 2</vt:lpstr>
      <vt:lpstr>Հավելված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2023-11-27T06:47:20Z</dcterms:modified>
</cp:coreProperties>
</file>